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0490" windowHeight="7650" tabRatio="500" activeTab="2"/>
  </bookViews>
  <sheets>
    <sheet name="OPĆI DIO" sheetId="1" r:id="rId1"/>
    <sheet name="PLAN PRIHODA" sheetId="2" r:id="rId2"/>
    <sheet name="PLAN RASHODA I IZDATAKA " sheetId="3" r:id="rId3"/>
  </sheets>
  <definedNames>
    <definedName name="_xlnm._FilterDatabase" localSheetId="2">'PLAN RASHODA I IZDATAKA '!#REF!</definedName>
    <definedName name="_xlnm.Print_Titles" localSheetId="1">'PLAN PRIHODA'!$1:$1</definedName>
    <definedName name="_xlnm.Print_Titles" localSheetId="2">'PLAN RASHODA I IZDATAKA '!$1:$2</definedName>
    <definedName name="_xlnm.Print_Area" localSheetId="0">'OPĆI DIO'!$A$2:$H$26</definedName>
    <definedName name="_xlnm.Print_Area" localSheetId="1">'PLAN PRIHODA'!$A$1:$H$49</definedName>
    <definedName name="Print_Titles_0" localSheetId="1">'PLAN PRIHODA'!$1:$1</definedName>
    <definedName name="Print_Titles_0" localSheetId="2">'PLAN RASHODA I IZDATAKA '!$1:$2</definedName>
    <definedName name="Print_Titles_0_0" localSheetId="1">'PLAN PRIHODA'!$1:$1</definedName>
    <definedName name="Print_Titles_0_0" localSheetId="2">'PLAN RASHODA I IZDATAKA '!$1:$2</definedName>
    <definedName name="Print_Titles_0_0_0" localSheetId="1">'PLAN PRIHODA'!$1:$1</definedName>
    <definedName name="Print_Titles_0_0_0" localSheetId="2">'PLAN RASHODA I IZDATAKA '!$1:$2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3" l="1"/>
  <c r="G5" i="3"/>
  <c r="G10" i="1" l="1"/>
  <c r="H10" i="1"/>
  <c r="F10" i="1"/>
  <c r="G7" i="1"/>
  <c r="H7" i="1"/>
  <c r="F7" i="1"/>
  <c r="F13" i="1" s="1"/>
  <c r="L5" i="3"/>
  <c r="K5" i="3"/>
  <c r="K229" i="3"/>
  <c r="L229" i="3" s="1"/>
  <c r="K228" i="3"/>
  <c r="L228" i="3" s="1"/>
  <c r="K227" i="3"/>
  <c r="L227" i="3" s="1"/>
  <c r="K226" i="3"/>
  <c r="L226" i="3" s="1"/>
  <c r="K225" i="3"/>
  <c r="L225" i="3" s="1"/>
  <c r="K224" i="3"/>
  <c r="L224" i="3" s="1"/>
  <c r="I224" i="3"/>
  <c r="C224" i="3"/>
  <c r="K223" i="3"/>
  <c r="L223" i="3" s="1"/>
  <c r="K219" i="3"/>
  <c r="L219" i="3" s="1"/>
  <c r="K218" i="3"/>
  <c r="L218" i="3" s="1"/>
  <c r="K217" i="3"/>
  <c r="L217" i="3" s="1"/>
  <c r="K216" i="3"/>
  <c r="L216" i="3" s="1"/>
  <c r="K215" i="3"/>
  <c r="L215" i="3" s="1"/>
  <c r="K211" i="3"/>
  <c r="L211" i="3" s="1"/>
  <c r="K210" i="3"/>
  <c r="L210" i="3" s="1"/>
  <c r="K209" i="3"/>
  <c r="L209" i="3" s="1"/>
  <c r="K205" i="3"/>
  <c r="L205" i="3" s="1"/>
  <c r="K204" i="3"/>
  <c r="L204" i="3" s="1"/>
  <c r="K203" i="3"/>
  <c r="L203" i="3" s="1"/>
  <c r="K202" i="3"/>
  <c r="L202" i="3" s="1"/>
  <c r="K201" i="3"/>
  <c r="L201" i="3" s="1"/>
  <c r="K200" i="3"/>
  <c r="L200" i="3" s="1"/>
  <c r="H199" i="3"/>
  <c r="H196" i="3" s="1"/>
  <c r="C199" i="3"/>
  <c r="K199" i="3" s="1"/>
  <c r="L199" i="3" s="1"/>
  <c r="K194" i="3"/>
  <c r="L194" i="3" s="1"/>
  <c r="K193" i="3"/>
  <c r="L193" i="3" s="1"/>
  <c r="K192" i="3"/>
  <c r="L192" i="3" s="1"/>
  <c r="K191" i="3"/>
  <c r="L191" i="3" s="1"/>
  <c r="K187" i="3"/>
  <c r="L187" i="3" s="1"/>
  <c r="C187" i="3"/>
  <c r="C186" i="3"/>
  <c r="K186" i="3" s="1"/>
  <c r="L186" i="3" s="1"/>
  <c r="K185" i="3"/>
  <c r="L185" i="3" s="1"/>
  <c r="C185" i="3"/>
  <c r="K184" i="3"/>
  <c r="L184" i="3" s="1"/>
  <c r="L183" i="3"/>
  <c r="K183" i="3"/>
  <c r="G182" i="3"/>
  <c r="C182" i="3"/>
  <c r="K182" i="3" s="1"/>
  <c r="L182" i="3" s="1"/>
  <c r="G181" i="3"/>
  <c r="G180" i="3" s="1"/>
  <c r="L176" i="3"/>
  <c r="K176" i="3"/>
  <c r="L175" i="3"/>
  <c r="K175" i="3"/>
  <c r="K174" i="3"/>
  <c r="L174" i="3" s="1"/>
  <c r="G174" i="3"/>
  <c r="G171" i="3" s="1"/>
  <c r="C174" i="3"/>
  <c r="C171" i="3" s="1"/>
  <c r="K171" i="3" s="1"/>
  <c r="L171" i="3" s="1"/>
  <c r="L173" i="3"/>
  <c r="K173" i="3"/>
  <c r="K172" i="3"/>
  <c r="L172" i="3" s="1"/>
  <c r="K170" i="3"/>
  <c r="L170" i="3" s="1"/>
  <c r="C166" i="3"/>
  <c r="K166" i="3" s="1"/>
  <c r="L166" i="3" s="1"/>
  <c r="G165" i="3"/>
  <c r="C165" i="3"/>
  <c r="K165" i="3" s="1"/>
  <c r="L165" i="3" s="1"/>
  <c r="K164" i="3"/>
  <c r="L164" i="3" s="1"/>
  <c r="C164" i="3"/>
  <c r="C163" i="3"/>
  <c r="K163" i="3" s="1"/>
  <c r="L163" i="3" s="1"/>
  <c r="K162" i="3"/>
  <c r="L162" i="3" s="1"/>
  <c r="C162" i="3"/>
  <c r="G161" i="3"/>
  <c r="C161" i="3" s="1"/>
  <c r="K161" i="3" s="1"/>
  <c r="L161" i="3" s="1"/>
  <c r="C160" i="3"/>
  <c r="K160" i="3" s="1"/>
  <c r="L160" i="3" s="1"/>
  <c r="K159" i="3"/>
  <c r="L159" i="3" s="1"/>
  <c r="C159" i="3"/>
  <c r="G158" i="3"/>
  <c r="C158" i="3"/>
  <c r="K158" i="3" s="1"/>
  <c r="L158" i="3" s="1"/>
  <c r="L151" i="3"/>
  <c r="K151" i="3"/>
  <c r="K150" i="3"/>
  <c r="L150" i="3" s="1"/>
  <c r="L146" i="3"/>
  <c r="K146" i="3"/>
  <c r="L145" i="3"/>
  <c r="K145" i="3"/>
  <c r="K144" i="3"/>
  <c r="L144" i="3" s="1"/>
  <c r="G144" i="3"/>
  <c r="C144" i="3"/>
  <c r="C141" i="3" s="1"/>
  <c r="K141" i="3" s="1"/>
  <c r="L141" i="3" s="1"/>
  <c r="L143" i="3"/>
  <c r="K143" i="3"/>
  <c r="K142" i="3"/>
  <c r="L142" i="3" s="1"/>
  <c r="G142" i="3"/>
  <c r="G141" i="3" s="1"/>
  <c r="K140" i="3"/>
  <c r="L140" i="3" s="1"/>
  <c r="K136" i="3"/>
  <c r="L136" i="3" s="1"/>
  <c r="G135" i="3"/>
  <c r="G134" i="3" s="1"/>
  <c r="C135" i="3"/>
  <c r="K135" i="3" s="1"/>
  <c r="L135" i="3" s="1"/>
  <c r="K121" i="3"/>
  <c r="L121" i="3" s="1"/>
  <c r="K120" i="3"/>
  <c r="L120" i="3" s="1"/>
  <c r="K119" i="3"/>
  <c r="L119" i="3" s="1"/>
  <c r="K118" i="3"/>
  <c r="L118" i="3" s="1"/>
  <c r="C114" i="3"/>
  <c r="K114" i="3" s="1"/>
  <c r="L114" i="3" s="1"/>
  <c r="C113" i="3"/>
  <c r="K113" i="3" s="1"/>
  <c r="L113" i="3" s="1"/>
  <c r="F112" i="3"/>
  <c r="C112" i="3"/>
  <c r="K112" i="3" s="1"/>
  <c r="L112" i="3" s="1"/>
  <c r="K111" i="3"/>
  <c r="L111" i="3" s="1"/>
  <c r="C111" i="3"/>
  <c r="F110" i="3"/>
  <c r="C110" i="3" s="1"/>
  <c r="K110" i="3" s="1"/>
  <c r="L110" i="3" s="1"/>
  <c r="C105" i="3"/>
  <c r="K105" i="3" s="1"/>
  <c r="L105" i="3" s="1"/>
  <c r="K104" i="3"/>
  <c r="L104" i="3" s="1"/>
  <c r="C104" i="3"/>
  <c r="C103" i="3"/>
  <c r="K103" i="3" s="1"/>
  <c r="L103" i="3" s="1"/>
  <c r="K102" i="3"/>
  <c r="L102" i="3" s="1"/>
  <c r="C102" i="3"/>
  <c r="F101" i="3"/>
  <c r="C101" i="3" s="1"/>
  <c r="K101" i="3" s="1"/>
  <c r="L101" i="3" s="1"/>
  <c r="C100" i="3"/>
  <c r="K100" i="3" s="1"/>
  <c r="L100" i="3" s="1"/>
  <c r="K99" i="3"/>
  <c r="L99" i="3" s="1"/>
  <c r="C99" i="3"/>
  <c r="F98" i="3"/>
  <c r="C98" i="3"/>
  <c r="K98" i="3" s="1"/>
  <c r="L98" i="3" s="1"/>
  <c r="C92" i="3"/>
  <c r="K92" i="3" s="1"/>
  <c r="L92" i="3" s="1"/>
  <c r="K91" i="3"/>
  <c r="L91" i="3" s="1"/>
  <c r="F90" i="3"/>
  <c r="C90" i="3"/>
  <c r="K90" i="3" s="1"/>
  <c r="L90" i="3" s="1"/>
  <c r="K89" i="3"/>
  <c r="L89" i="3" s="1"/>
  <c r="K88" i="3"/>
  <c r="L88" i="3" s="1"/>
  <c r="C82" i="3"/>
  <c r="K82" i="3" s="1"/>
  <c r="L82" i="3" s="1"/>
  <c r="C81" i="3"/>
  <c r="K81" i="3" s="1"/>
  <c r="L81" i="3" s="1"/>
  <c r="E80" i="3"/>
  <c r="E79" i="3" s="1"/>
  <c r="C79" i="3" s="1"/>
  <c r="K79" i="3" s="1"/>
  <c r="L79" i="3" s="1"/>
  <c r="C74" i="3"/>
  <c r="K74" i="3" s="1"/>
  <c r="L74" i="3" s="1"/>
  <c r="E73" i="3"/>
  <c r="C73" i="3"/>
  <c r="K73" i="3" s="1"/>
  <c r="L73" i="3" s="1"/>
  <c r="C72" i="3"/>
  <c r="K72" i="3" s="1"/>
  <c r="L72" i="3" s="1"/>
  <c r="K71" i="3"/>
  <c r="L71" i="3" s="1"/>
  <c r="C70" i="3"/>
  <c r="K70" i="3" s="1"/>
  <c r="L70" i="3" s="1"/>
  <c r="C69" i="3"/>
  <c r="K69" i="3" s="1"/>
  <c r="L69" i="3" s="1"/>
  <c r="E68" i="3"/>
  <c r="E67" i="3" s="1"/>
  <c r="E64" i="3" s="1"/>
  <c r="C68" i="3"/>
  <c r="K68" i="3" s="1"/>
  <c r="L68" i="3" s="1"/>
  <c r="C61" i="3"/>
  <c r="K61" i="3" s="1"/>
  <c r="L61" i="3" s="1"/>
  <c r="D60" i="3"/>
  <c r="C60" i="3"/>
  <c r="K60" i="3" s="1"/>
  <c r="L60" i="3" s="1"/>
  <c r="D59" i="3"/>
  <c r="C59" i="3" s="1"/>
  <c r="K59" i="3" s="1"/>
  <c r="L59" i="3" s="1"/>
  <c r="C54" i="3"/>
  <c r="K54" i="3" s="1"/>
  <c r="L54" i="3" s="1"/>
  <c r="C53" i="3"/>
  <c r="K53" i="3" s="1"/>
  <c r="L53" i="3" s="1"/>
  <c r="D52" i="3"/>
  <c r="C52" i="3" s="1"/>
  <c r="K52" i="3" s="1"/>
  <c r="L52" i="3" s="1"/>
  <c r="D51" i="3"/>
  <c r="C51" i="3" s="1"/>
  <c r="K51" i="3" s="1"/>
  <c r="L51" i="3" s="1"/>
  <c r="K48" i="3"/>
  <c r="L48" i="3" s="1"/>
  <c r="D47" i="3"/>
  <c r="C47" i="3" s="1"/>
  <c r="K47" i="3" s="1"/>
  <c r="L47" i="3" s="1"/>
  <c r="K46" i="3"/>
  <c r="L46" i="3" s="1"/>
  <c r="D45" i="3"/>
  <c r="C45" i="3" s="1"/>
  <c r="K45" i="3" s="1"/>
  <c r="L45" i="3" s="1"/>
  <c r="K44" i="3"/>
  <c r="L44" i="3" s="1"/>
  <c r="K43" i="3"/>
  <c r="L43" i="3" s="1"/>
  <c r="L42" i="3"/>
  <c r="K42" i="3"/>
  <c r="C41" i="3"/>
  <c r="K41" i="3" s="1"/>
  <c r="L41" i="3" s="1"/>
  <c r="D40" i="3"/>
  <c r="C40" i="3" s="1"/>
  <c r="K40" i="3" s="1"/>
  <c r="L40" i="3" s="1"/>
  <c r="C35" i="3"/>
  <c r="K35" i="3" s="1"/>
  <c r="L35" i="3" s="1"/>
  <c r="D34" i="3"/>
  <c r="C34" i="3" s="1"/>
  <c r="K34" i="3" s="1"/>
  <c r="L34" i="3" s="1"/>
  <c r="C33" i="3"/>
  <c r="K33" i="3" s="1"/>
  <c r="L33" i="3" s="1"/>
  <c r="K32" i="3"/>
  <c r="L32" i="3" s="1"/>
  <c r="C32" i="3"/>
  <c r="K31" i="3"/>
  <c r="L31" i="3" s="1"/>
  <c r="K30" i="3"/>
  <c r="L30" i="3" s="1"/>
  <c r="D30" i="3"/>
  <c r="D29" i="3" s="1"/>
  <c r="C30" i="3"/>
  <c r="C23" i="3"/>
  <c r="K23" i="3" s="1"/>
  <c r="L23" i="3" s="1"/>
  <c r="K22" i="3"/>
  <c r="L22" i="3" s="1"/>
  <c r="C22" i="3"/>
  <c r="K21" i="3"/>
  <c r="L21" i="3" s="1"/>
  <c r="C21" i="3"/>
  <c r="K20" i="3"/>
  <c r="L20" i="3" s="1"/>
  <c r="C20" i="3"/>
  <c r="D19" i="3"/>
  <c r="C19" i="3"/>
  <c r="K19" i="3" s="1"/>
  <c r="L19" i="3" s="1"/>
  <c r="L16" i="3"/>
  <c r="K16" i="3"/>
  <c r="K15" i="3"/>
  <c r="L15" i="3" s="1"/>
  <c r="C15" i="3"/>
  <c r="K14" i="3"/>
  <c r="L14" i="3" s="1"/>
  <c r="C13" i="3"/>
  <c r="C12" i="3" s="1"/>
  <c r="D12" i="3"/>
  <c r="D11" i="3" s="1"/>
  <c r="I5" i="3"/>
  <c r="C45" i="2"/>
  <c r="E44" i="2"/>
  <c r="H32" i="2"/>
  <c r="F32" i="2"/>
  <c r="G30" i="2"/>
  <c r="C29" i="2"/>
  <c r="E28" i="2"/>
  <c r="B28" i="2"/>
  <c r="B44" i="2" s="1"/>
  <c r="B48" i="2" s="1"/>
  <c r="F27" i="2"/>
  <c r="F43" i="2" s="1"/>
  <c r="F48" i="2" s="1"/>
  <c r="C26" i="2"/>
  <c r="C42" i="2" s="1"/>
  <c r="D25" i="2"/>
  <c r="E23" i="2"/>
  <c r="E39" i="2" s="1"/>
  <c r="C21" i="2"/>
  <c r="C37" i="2" s="1"/>
  <c r="H16" i="2"/>
  <c r="G16" i="2"/>
  <c r="F16" i="2"/>
  <c r="E16" i="2"/>
  <c r="D16" i="2"/>
  <c r="C16" i="2"/>
  <c r="B16" i="2"/>
  <c r="H22" i="1"/>
  <c r="G22" i="1"/>
  <c r="F22" i="1"/>
  <c r="G17" i="1"/>
  <c r="H17" i="1" s="1"/>
  <c r="G16" i="1"/>
  <c r="H16" i="1" s="1"/>
  <c r="H12" i="1"/>
  <c r="G12" i="1"/>
  <c r="G11" i="1"/>
  <c r="G9" i="1"/>
  <c r="H9" i="1" s="1"/>
  <c r="G8" i="1"/>
  <c r="B17" i="2" l="1"/>
  <c r="G13" i="1"/>
  <c r="G24" i="1" s="1"/>
  <c r="H8" i="1"/>
  <c r="C29" i="3"/>
  <c r="K29" i="3" s="1"/>
  <c r="L29" i="3" s="1"/>
  <c r="D28" i="3"/>
  <c r="C48" i="2"/>
  <c r="G32" i="2"/>
  <c r="G46" i="2"/>
  <c r="G48" i="2" s="1"/>
  <c r="G126" i="3"/>
  <c r="C134" i="3"/>
  <c r="E48" i="2"/>
  <c r="D32" i="2"/>
  <c r="D41" i="2"/>
  <c r="D48" i="2" s="1"/>
  <c r="D10" i="3"/>
  <c r="K12" i="3"/>
  <c r="L12" i="3" s="1"/>
  <c r="C11" i="3"/>
  <c r="F24" i="1"/>
  <c r="H11" i="1"/>
  <c r="B32" i="2"/>
  <c r="D58" i="3"/>
  <c r="C58" i="3" s="1"/>
  <c r="K58" i="3" s="1"/>
  <c r="L58" i="3" s="1"/>
  <c r="C67" i="3"/>
  <c r="C80" i="3"/>
  <c r="K80" i="3" s="1"/>
  <c r="L80" i="3" s="1"/>
  <c r="F109" i="3"/>
  <c r="C196" i="3"/>
  <c r="K196" i="3" s="1"/>
  <c r="L196" i="3" s="1"/>
  <c r="C32" i="2"/>
  <c r="C181" i="3"/>
  <c r="D39" i="3"/>
  <c r="C39" i="3" s="1"/>
  <c r="K39" i="3" s="1"/>
  <c r="L39" i="3" s="1"/>
  <c r="K13" i="3"/>
  <c r="L13" i="3" s="1"/>
  <c r="F97" i="3"/>
  <c r="G157" i="3"/>
  <c r="E32" i="2"/>
  <c r="B49" i="2" l="1"/>
  <c r="K67" i="3"/>
  <c r="L67" i="3" s="1"/>
  <c r="C64" i="3"/>
  <c r="K11" i="3"/>
  <c r="L11" i="3" s="1"/>
  <c r="C10" i="3"/>
  <c r="K134" i="3"/>
  <c r="L134" i="3" s="1"/>
  <c r="C126" i="3"/>
  <c r="C28" i="3"/>
  <c r="K28" i="3" s="1"/>
  <c r="L28" i="3" s="1"/>
  <c r="D27" i="3"/>
  <c r="C27" i="3" s="1"/>
  <c r="K27" i="3" s="1"/>
  <c r="L27" i="3" s="1"/>
  <c r="C157" i="3"/>
  <c r="K157" i="3" s="1"/>
  <c r="L157" i="3" s="1"/>
  <c r="G156" i="3"/>
  <c r="C156" i="3" s="1"/>
  <c r="K156" i="3" s="1"/>
  <c r="L156" i="3" s="1"/>
  <c r="F96" i="3"/>
  <c r="C97" i="3"/>
  <c r="K97" i="3" s="1"/>
  <c r="L97" i="3" s="1"/>
  <c r="F108" i="3"/>
  <c r="C108" i="3" s="1"/>
  <c r="K108" i="3" s="1"/>
  <c r="L108" i="3" s="1"/>
  <c r="C109" i="3"/>
  <c r="K109" i="3" s="1"/>
  <c r="L109" i="3" s="1"/>
  <c r="K181" i="3"/>
  <c r="L181" i="3" s="1"/>
  <c r="C180" i="3"/>
  <c r="G123" i="3"/>
  <c r="B33" i="2"/>
  <c r="D7" i="3"/>
  <c r="H13" i="1"/>
  <c r="H24" i="1" s="1"/>
  <c r="C123" i="3" l="1"/>
  <c r="K123" i="3" s="1"/>
  <c r="L123" i="3" s="1"/>
  <c r="K126" i="3"/>
  <c r="L126" i="3" s="1"/>
  <c r="E5" i="3"/>
  <c r="K64" i="3"/>
  <c r="L64" i="3" s="1"/>
  <c r="C96" i="3"/>
  <c r="F84" i="3"/>
  <c r="F5" i="3" s="1"/>
  <c r="K10" i="3"/>
  <c r="L10" i="3" s="1"/>
  <c r="C7" i="3"/>
  <c r="K96" i="3" l="1"/>
  <c r="C84" i="3"/>
  <c r="C5" i="3" s="1"/>
  <c r="K7" i="3"/>
  <c r="L7" i="3" s="1"/>
  <c r="D5" i="3"/>
  <c r="L96" i="3" l="1"/>
  <c r="L84" i="3" s="1"/>
  <c r="K84" i="3"/>
</calcChain>
</file>

<file path=xl/sharedStrings.xml><?xml version="1.0" encoding="utf-8"?>
<sst xmlns="http://schemas.openxmlformats.org/spreadsheetml/2006/main" count="366" uniqueCount="167">
  <si>
    <t xml:space="preserve">FINANCIJSKI PLAN (OŠ FRANA KRSTE FRANKOPANA OSIJEK) ZA 2021. I  PROJEKCIJA PLANA ZA  2022. I 2023. GODINU </t>
  </si>
  <si>
    <t>OPĆI DIO</t>
  </si>
  <si>
    <t>Prijedlog plana 
za 2021.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</si>
  <si>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</si>
  <si>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</si>
  <si>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</si>
  <si>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</si>
  <si>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</si>
  <si>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</si>
  <si>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</si>
  <si>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</si>
  <si>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</si>
  <si>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</si>
  <si>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</si>
  <si>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</si>
  <si>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</si>
  <si>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</si>
  <si>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</si>
  <si>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</si>
  <si>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 PLAN PRIHODA I PRIMITAKA 2021.-2023.</t>
  </si>
  <si>
    <t>u kunama</t>
  </si>
  <si>
    <t>Izvor prihoda i primitaka</t>
  </si>
  <si>
    <t>2021.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</si>
  <si>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</si>
  <si>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</si>
  <si>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</si>
  <si>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</si>
  <si>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</si>
  <si>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</si>
  <si>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</si>
  <si>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</si>
  <si>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652, 721</t>
  </si>
  <si>
    <t>Ukupno (po izvorima)</t>
  </si>
  <si>
    <t>Ukupno prihodi i primici za 2020.</t>
  </si>
  <si>
    <t>2022.</t>
  </si>
  <si>
    <t>671, 652</t>
  </si>
  <si>
    <t>Ukupno prihodi i primici za 2021.</t>
  </si>
  <si>
    <t>2023.</t>
  </si>
  <si>
    <t>Ukupno prihodi i primici za 2022.</t>
  </si>
  <si>
    <t xml:space="preserve"> PLAN RASHODA I IZDATAKA 2021.-2023. </t>
  </si>
  <si>
    <t>Šifra</t>
  </si>
  <si>
    <t>Naziv</t>
  </si>
  <si>
    <t>FINANCIJSKI PLAN ZA 2021.</t>
  </si>
  <si>
    <t>Donacije</t>
  </si>
  <si>
    <t>Prihodi od nefinancijske imovine i nadoknade šteta s osnova osiguranja</t>
  </si>
  <si>
    <t>PROJEKCIJA PLANA ZA 2022.</t>
  </si>
  <si>
    <t>PROJEKCIJA PLANA ZA 2023.</t>
  </si>
  <si>
    <t>PRORAČUNSKI KORISNIK</t>
  </si>
  <si>
    <t>OŠ FRANA KRSTE FRANKOPANA OSIJEK</t>
  </si>
  <si>
    <t>,</t>
  </si>
  <si>
    <t>Izvor 1.</t>
  </si>
  <si>
    <t xml:space="preserve">Opći prihodi i primici </t>
  </si>
  <si>
    <t>Program 1060 REDOVNA DJELATNOST OSNOVNIH ŠKOLA</t>
  </si>
  <si>
    <t>A106001</t>
  </si>
  <si>
    <t>FINANCIRANJE TEMELJEM KRITERIJA</t>
  </si>
  <si>
    <t>Izvor 1.1.</t>
  </si>
  <si>
    <t>Opći prihodi i primici (nenamjenski)</t>
  </si>
  <si>
    <t xml:space="preserve">Izvor 1.1.1. </t>
  </si>
  <si>
    <t>Prihodi iz nadležnog proračuna - PK Osnovne škole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</si>
  <si>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</si>
  <si>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</si>
  <si>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</si>
  <si>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</si>
  <si>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</si>
  <si>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A106002</t>
  </si>
  <si>
    <t>FINANCIRANJE TEMELJEM STVARNIH TROŠKOVA</t>
  </si>
  <si>
    <t xml:space="preserve">Izvor 1.1. </t>
  </si>
  <si>
    <t>Izvor 1.1.1.</t>
  </si>
  <si>
    <t>POSEBNI PROGRAMI OSNOVNIH ŠKOLA</t>
  </si>
  <si>
    <t>A106106</t>
  </si>
  <si>
    <t>PRODUŽENI BORAVAK</t>
  </si>
  <si>
    <t xml:space="preserve">Izvor 1.1.2. </t>
  </si>
  <si>
    <t>Opći prihodi (nenamjenski) - proračunski korisnici</t>
  </si>
  <si>
    <t>Rashodi za zaposlene</t>
  </si>
  <si>
    <t>Plaće (Bruto)</t>
  </si>
  <si>
    <t>Ostali rashodi za zaposlene</t>
  </si>
  <si>
    <t>Doprinosi na plaće</t>
  </si>
  <si>
    <t>Izvor 1.2.</t>
  </si>
  <si>
    <t>Decentralizirana funkcija - osnovno školstvo</t>
  </si>
  <si>
    <t>Financijski  rashodi</t>
  </si>
  <si>
    <t>Ostali financijski rashodi</t>
  </si>
  <si>
    <t>Rashodi za nabavu proizvedene dugotrajne imovine</t>
  </si>
  <si>
    <t>Postrojenja i oprema</t>
  </si>
  <si>
    <t xml:space="preserve">Izvor 1.2. </t>
  </si>
  <si>
    <t>Program 1062 ULAGANJE U OBJEKTE OSNOVNIH ŠKOLA</t>
  </si>
  <si>
    <t xml:space="preserve">A106202 </t>
  </si>
  <si>
    <t>OPREMANJE ŠKOLA</t>
  </si>
  <si>
    <t>Decentralizirana funkcija-osnovno školstvo</t>
  </si>
  <si>
    <t>Izvor 2.</t>
  </si>
  <si>
    <t>Izvor 2.2.</t>
  </si>
  <si>
    <t>Vlastiti prihodi - proračunski korisnici</t>
  </si>
  <si>
    <t>Naknade troškova zaposlenima - iznajmljivanje prostora</t>
  </si>
  <si>
    <t>Financijski rashodi</t>
  </si>
  <si>
    <t>Naknade  građanima i kućanstvima na temelju osiguranja i druge naknade</t>
  </si>
  <si>
    <t>Ostale naknade građanima i kućanstvima iz proračuna</t>
  </si>
  <si>
    <t>Rashodi za nabavu proizvedene dugotrajne  imovine</t>
  </si>
  <si>
    <t>Knjige</t>
  </si>
  <si>
    <t>Izvor 3.</t>
  </si>
  <si>
    <t>A106102</t>
  </si>
  <si>
    <t>ŠKOLSKA KUHINJA</t>
  </si>
  <si>
    <t>0912</t>
  </si>
  <si>
    <t>Osnovno obrazovanje</t>
  </si>
  <si>
    <t>Izvor 3.9.</t>
  </si>
  <si>
    <t>Prihod po poseb.ug./Nakn.za odlag./Nakn. za neizg.parkir</t>
  </si>
  <si>
    <t>Izvor 3.9.1.</t>
  </si>
  <si>
    <t>Prihodi po posebnim propisima - proračunski korisnici</t>
  </si>
  <si>
    <t>A106104</t>
  </si>
  <si>
    <t>STRUČNA VIJEĆA, MENTORSTVA, NATJECANJA I STRUČNI ISPITI</t>
  </si>
  <si>
    <t>Plaće (Bruto) - sportska natjecanja</t>
  </si>
  <si>
    <t>Naknade troškova zaposlenima - sportska natjecanja</t>
  </si>
  <si>
    <t xml:space="preserve">Rashodi za materijal i energiju </t>
  </si>
  <si>
    <t>Ostali nespomenuti rashodi poslovanja - sportska natjecanja</t>
  </si>
  <si>
    <t>Izvor 4.</t>
  </si>
  <si>
    <t xml:space="preserve">Pomoći </t>
  </si>
  <si>
    <t>Izvor 4.1.</t>
  </si>
  <si>
    <t>Tekuće pomoći iz državnog proračuna - proračunski korisnici</t>
  </si>
  <si>
    <t>Izvor 4.1.1.</t>
  </si>
  <si>
    <t>Tekuće pomoći iz državnog proračuna</t>
  </si>
  <si>
    <t>Program 1060 Redovna djelatnost osnovnih škola</t>
  </si>
  <si>
    <t>A106004</t>
  </si>
  <si>
    <t>RASHODI ZA ZAPOSLENE U OSNOVNIM ŠKOLAMA</t>
  </si>
  <si>
    <t>A106005</t>
  </si>
  <si>
    <t>OSTALI RASHODI ZA ZAPOSLENE U OSNOVNIM ŠKOLAMA</t>
  </si>
  <si>
    <t>Rashodi za nabavu dugotrajne proizvedene imovine</t>
  </si>
  <si>
    <t>Knjige, umjetnička djela i ostale izlozbene vrijednosti</t>
  </si>
  <si>
    <t>Izvor 4.2.</t>
  </si>
  <si>
    <t xml:space="preserve">Tekuće pomoći iz županijskog proračuna </t>
  </si>
  <si>
    <t>Izvor 4.2.2.</t>
  </si>
  <si>
    <t>Tekuće pomoći iz županijskog proračuna - proračunski korisnici</t>
  </si>
  <si>
    <t>Prijenosi između proračunskih korisnika</t>
  </si>
  <si>
    <t>Prijenosi između proračunskih korisnika istog proračuna</t>
  </si>
  <si>
    <t>Izvor 4.3.</t>
  </si>
  <si>
    <t>Kapitalne pomoći iz državnog proračuna</t>
  </si>
  <si>
    <t>Izvor 4.3.2.</t>
  </si>
  <si>
    <t>Kapitalne pomoći iz državnog proračuna - proračunski korisnici</t>
  </si>
  <si>
    <t>Knjige, umjetnička djela i ostale izložbene vrijednosti - stručne lektire</t>
  </si>
  <si>
    <t>Knjige, umjetnička djela i ostale izložbene vrijednosti - udžbenici</t>
  </si>
  <si>
    <t>Izvor 4.9.</t>
  </si>
  <si>
    <t>Tekuće pomoći iz gradskih proračuna - proračunski korisnici</t>
  </si>
  <si>
    <t>Izvor 4.9.1.</t>
  </si>
  <si>
    <t>Tekuće pomoći iz gradskih proračuna</t>
  </si>
  <si>
    <t>A106108</t>
  </si>
  <si>
    <t>POMOĆI - TEKUĆE I INVESTICIJSKO ODRŽAVANJE ŠKOLSKOG PROSTORA I OPREME</t>
  </si>
  <si>
    <t>Izvor 5.</t>
  </si>
  <si>
    <t xml:space="preserve">Izvor 5.1. </t>
  </si>
  <si>
    <t>Tekuće donacije</t>
  </si>
  <si>
    <t>Izvor 5.1.2.</t>
  </si>
  <si>
    <t>Tekuće donacije - proračunski korisnici</t>
  </si>
  <si>
    <t>A106103</t>
  </si>
  <si>
    <t>UČENIČKE EKSKURZIJE</t>
  </si>
  <si>
    <t xml:space="preserve">Izvor 5.2. </t>
  </si>
  <si>
    <t>Kapitalne donacije</t>
  </si>
  <si>
    <t>Izvor 5.2.1.</t>
  </si>
  <si>
    <t>Kapitalne donacije - proračunski korisnici</t>
  </si>
  <si>
    <t>Knjige, umjetnička djela i ostale izložbene vrijednosti</t>
  </si>
  <si>
    <t>Izvor 6.</t>
  </si>
  <si>
    <t>Izvor 6.5.</t>
  </si>
  <si>
    <t>Prihodi od nefinancijske imovine i naknade štete - proračunski korisnici</t>
  </si>
  <si>
    <t>Dragana Jelić</t>
  </si>
  <si>
    <t>Ravnatelj škole</t>
  </si>
  <si>
    <t>Antun Ptičar</t>
  </si>
  <si>
    <t>Osijek,</t>
  </si>
  <si>
    <t xml:space="preserve">Izradila: </t>
  </si>
  <si>
    <t>Voditelj računovodstva</t>
  </si>
  <si>
    <t>21. listopada 2020. godine</t>
  </si>
  <si>
    <t>A106107</t>
  </si>
  <si>
    <t>POMOĆI - PROJEKT OSIGURAJMO IM JEDNAKOST - POMOĆNICI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</si>
</sst>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rgb="FF000000"/>
      <name val="MS Sans Serif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808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9.85"/>
      <color rgb="FF000000"/>
      <name val="Arial"/>
      <family val="2"/>
      <charset val="238"/>
    </font>
    <font>
      <b/>
      <sz val="9.85"/>
      <color rgb="FF000000"/>
      <name val="Arial"/>
      <family val="2"/>
      <charset val="238"/>
    </font>
    <font>
      <sz val="9.85"/>
      <color rgb="FF000000"/>
      <name val="Arial"/>
      <family val="2"/>
      <charset val="238"/>
    </font>
    <font>
      <b/>
      <i/>
      <sz val="9.8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99CCFF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DEADA"/>
      </patternFill>
    </fill>
    <fill>
      <patternFill patternType="solid">
        <fgColor rgb="FFFFCC99"/>
        <bgColor rgb="FFFFD8CE"/>
      </patternFill>
    </fill>
    <fill>
      <patternFill patternType="solid">
        <fgColor rgb="FFCCFFFF"/>
        <bgColor rgb="FFDCE6F2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AA95"/>
      </patternFill>
    </fill>
    <fill>
      <patternFill patternType="solid">
        <fgColor rgb="FFFF6600"/>
        <bgColor rgb="FFFF8080"/>
      </patternFill>
    </fill>
    <fill>
      <patternFill patternType="solid">
        <fgColor rgb="FFFFCC00"/>
        <bgColor rgb="FFFFB66C"/>
      </patternFill>
    </fill>
    <fill>
      <patternFill patternType="solid">
        <fgColor rgb="FF003366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CC99FF"/>
        <bgColor rgb="FFFF99CC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6E0EC"/>
      </patternFill>
    </fill>
    <fill>
      <patternFill patternType="solid">
        <fgColor rgb="FFD9D9D9"/>
        <bgColor rgb="FFE6E0EC"/>
      </patternFill>
    </fill>
    <fill>
      <patternFill patternType="solid">
        <fgColor rgb="FFE6E0EC"/>
        <bgColor rgb="FFDCE6F2"/>
      </patternFill>
    </fill>
    <fill>
      <patternFill patternType="solid">
        <fgColor rgb="FFF2F2F2"/>
        <bgColor rgb="FFFDEADA"/>
      </patternFill>
    </fill>
    <fill>
      <patternFill patternType="solid">
        <fgColor rgb="FFFDEADA"/>
        <bgColor rgb="FFF2F2F2"/>
      </patternFill>
    </fill>
    <fill>
      <patternFill patternType="solid">
        <fgColor theme="5" tint="0.79998168889431442"/>
        <bgColor rgb="FFFFAA9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B66C"/>
      </patternFill>
    </fill>
    <fill>
      <patternFill patternType="solid">
        <fgColor theme="5" tint="0.79998168889431442"/>
        <bgColor rgb="FFFFD8CE"/>
      </patternFill>
    </fill>
    <fill>
      <patternFill patternType="solid">
        <fgColor theme="5" tint="0.79998168889431442"/>
        <bgColor rgb="FFFFD7D7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79998168889431442"/>
        <bgColor rgb="FFFDEADA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0000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8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4" borderId="0" applyBorder="0" applyProtection="0"/>
    <xf numFmtId="0" fontId="1" fillId="6" borderId="0" applyBorder="0" applyProtection="0"/>
    <xf numFmtId="0" fontId="1" fillId="3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6" borderId="0" applyBorder="0" applyProtection="0"/>
    <xf numFmtId="0" fontId="1" fillId="4" borderId="0" applyBorder="0" applyProtection="0"/>
    <xf numFmtId="0" fontId="2" fillId="6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8" borderId="0" applyBorder="0" applyProtection="0"/>
    <xf numFmtId="0" fontId="2" fillId="6" borderId="0" applyBorder="0" applyProtection="0"/>
    <xf numFmtId="0" fontId="2" fillId="3" borderId="0" applyBorder="0" applyProtection="0"/>
    <xf numFmtId="0" fontId="2" fillId="11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2" borderId="0" applyBorder="0" applyProtection="0"/>
    <xf numFmtId="0" fontId="2" fillId="13" borderId="0" applyBorder="0" applyProtection="0"/>
    <xf numFmtId="0" fontId="2" fillId="14" borderId="0" applyBorder="0" applyProtection="0"/>
    <xf numFmtId="0" fontId="3" fillId="15" borderId="0" applyBorder="0" applyProtection="0"/>
    <xf numFmtId="0" fontId="4" fillId="16" borderId="1" applyProtection="0"/>
    <xf numFmtId="0" fontId="5" fillId="17" borderId="2" applyProtection="0"/>
    <xf numFmtId="0" fontId="6" fillId="0" borderId="0" applyBorder="0" applyProtection="0"/>
    <xf numFmtId="0" fontId="7" fillId="0" borderId="3" applyProtection="0"/>
    <xf numFmtId="0" fontId="8" fillId="0" borderId="4" applyProtection="0"/>
    <xf numFmtId="0" fontId="9" fillId="0" borderId="5" applyProtection="0"/>
    <xf numFmtId="0" fontId="9" fillId="0" borderId="0" applyBorder="0" applyProtection="0"/>
    <xf numFmtId="0" fontId="10" fillId="7" borderId="1" applyProtection="0"/>
    <xf numFmtId="0" fontId="11" fillId="0" borderId="6" applyProtection="0"/>
    <xf numFmtId="0" fontId="12" fillId="7" borderId="0" applyBorder="0" applyProtection="0"/>
    <xf numFmtId="0" fontId="1" fillId="0" borderId="0"/>
    <xf numFmtId="0" fontId="13" fillId="0" borderId="7" applyProtection="0"/>
  </cellStyleXfs>
  <cellXfs count="181">
    <xf numFmtId="0" fontId="0" fillId="0" borderId="0" xfId="0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16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wrapText="1"/>
    </xf>
    <xf numFmtId="0" fontId="19" fillId="0" borderId="8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 applyProtection="1">
      <alignment horizontal="left"/>
    </xf>
    <xf numFmtId="0" fontId="20" fillId="0" borderId="10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19" fillId="18" borderId="1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/>
    </xf>
    <xf numFmtId="0" fontId="21" fillId="18" borderId="8" xfId="0" applyFont="1" applyFill="1" applyBorder="1" applyAlignment="1">
      <alignment horizontal="left"/>
    </xf>
    <xf numFmtId="0" fontId="22" fillId="18" borderId="9" xfId="0" applyFont="1" applyFill="1" applyBorder="1" applyAlignment="1" applyProtection="1"/>
    <xf numFmtId="3" fontId="19" fillId="0" borderId="10" xfId="0" applyNumberFormat="1" applyFont="1" applyBorder="1" applyAlignment="1" applyProtection="1">
      <alignment horizontal="right" wrapText="1"/>
    </xf>
    <xf numFmtId="3" fontId="14" fillId="0" borderId="0" xfId="0" applyNumberFormat="1" applyFont="1" applyBorder="1" applyAlignment="1" applyProtection="1"/>
    <xf numFmtId="3" fontId="19" fillId="18" borderId="10" xfId="0" applyNumberFormat="1" applyFont="1" applyFill="1" applyBorder="1" applyAlignment="1" applyProtection="1">
      <alignment horizontal="right" wrapText="1"/>
    </xf>
    <xf numFmtId="3" fontId="19" fillId="19" borderId="8" xfId="0" applyNumberFormat="1" applyFont="1" applyFill="1" applyBorder="1" applyAlignment="1">
      <alignment horizontal="right"/>
    </xf>
    <xf numFmtId="3" fontId="19" fillId="20" borderId="10" xfId="0" applyNumberFormat="1" applyFont="1" applyFill="1" applyBorder="1" applyAlignment="1">
      <alignment horizontal="right"/>
    </xf>
    <xf numFmtId="3" fontId="19" fillId="20" borderId="10" xfId="0" applyNumberFormat="1" applyFont="1" applyFill="1" applyBorder="1" applyAlignment="1" applyProtection="1">
      <alignment horizontal="right" wrapText="1"/>
    </xf>
    <xf numFmtId="3" fontId="19" fillId="18" borderId="8" xfId="0" applyNumberFormat="1" applyFont="1" applyFill="1" applyBorder="1" applyAlignment="1">
      <alignment horizontal="right"/>
    </xf>
    <xf numFmtId="0" fontId="18" fillId="0" borderId="0" xfId="0" applyFont="1" applyBorder="1" applyAlignment="1" applyProtection="1"/>
    <xf numFmtId="3" fontId="18" fillId="0" borderId="0" xfId="0" applyNumberFormat="1" applyFont="1" applyBorder="1" applyAlignment="1" applyProtection="1"/>
    <xf numFmtId="0" fontId="23" fillId="0" borderId="0" xfId="0" applyFont="1" applyBorder="1" applyAlignment="1" applyProtection="1"/>
    <xf numFmtId="3" fontId="19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3" fontId="20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" fontId="22" fillId="0" borderId="0" xfId="0" applyNumberFormat="1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right"/>
    </xf>
    <xf numFmtId="1" fontId="26" fillId="16" borderId="12" xfId="0" applyNumberFormat="1" applyFont="1" applyFill="1" applyBorder="1" applyAlignment="1">
      <alignment horizontal="right" vertical="top" wrapText="1"/>
    </xf>
    <xf numFmtId="1" fontId="26" fillId="16" borderId="14" xfId="0" applyNumberFormat="1" applyFont="1" applyFill="1" applyBorder="1" applyAlignment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left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left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25" xfId="0" applyNumberFormat="1" applyFont="1" applyBorder="1"/>
    <xf numFmtId="1" fontId="26" fillId="0" borderId="13" xfId="0" applyNumberFormat="1" applyFont="1" applyBorder="1" applyAlignment="1">
      <alignment wrapText="1"/>
    </xf>
    <xf numFmtId="3" fontId="22" fillId="0" borderId="26" xfId="0" applyNumberFormat="1" applyFont="1" applyBorder="1" applyAlignment="1">
      <alignment horizontal="center" vertical="center"/>
    </xf>
    <xf numFmtId="3" fontId="22" fillId="0" borderId="13" xfId="0" applyNumberFormat="1" applyFont="1" applyBorder="1"/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1" fontId="26" fillId="0" borderId="12" xfId="0" applyNumberFormat="1" applyFont="1" applyBorder="1" applyAlignment="1">
      <alignment horizontal="right" vertical="top" wrapText="1"/>
    </xf>
    <xf numFmtId="1" fontId="26" fillId="0" borderId="14" xfId="0" applyNumberFormat="1" applyFont="1" applyBorder="1" applyAlignment="1">
      <alignment horizontal="left" wrapText="1"/>
    </xf>
    <xf numFmtId="3" fontId="22" fillId="0" borderId="18" xfId="0" applyNumberFormat="1" applyFont="1" applyBorder="1" applyAlignment="1">
      <alignment horizontal="center" wrapText="1"/>
    </xf>
    <xf numFmtId="3" fontId="22" fillId="0" borderId="23" xfId="0" applyNumberFormat="1" applyFont="1" applyBorder="1" applyAlignment="1">
      <alignment horizontal="center" wrapText="1"/>
    </xf>
    <xf numFmtId="3" fontId="22" fillId="0" borderId="24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 wrapText="1"/>
    </xf>
    <xf numFmtId="3" fontId="22" fillId="0" borderId="11" xfId="0" applyNumberFormat="1" applyFont="1" applyBorder="1" applyAlignment="1">
      <alignment horizontal="center" wrapText="1"/>
    </xf>
    <xf numFmtId="3" fontId="22" fillId="0" borderId="23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3" fontId="31" fillId="0" borderId="0" xfId="0" applyNumberFormat="1" applyFont="1" applyBorder="1" applyAlignment="1" applyProtection="1"/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0" fillId="0" borderId="9" xfId="0" applyFont="1" applyBorder="1" applyAlignment="1" applyProtection="1">
      <alignment horizontal="left" vertical="center"/>
    </xf>
    <xf numFmtId="3" fontId="14" fillId="0" borderId="0" xfId="0" applyNumberFormat="1" applyFont="1" applyBorder="1" applyAlignment="1" applyProtection="1">
      <alignment horizontal="left"/>
    </xf>
    <xf numFmtId="3" fontId="20" fillId="0" borderId="0" xfId="0" applyNumberFormat="1" applyFont="1" applyBorder="1" applyAlignment="1" applyProtection="1">
      <alignment horizontal="left"/>
    </xf>
    <xf numFmtId="3" fontId="20" fillId="0" borderId="0" xfId="0" applyNumberFormat="1" applyFont="1" applyBorder="1" applyAlignment="1" applyProtection="1">
      <alignment horizontal="left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32" fillId="16" borderId="0" xfId="0" applyFont="1" applyFill="1" applyBorder="1" applyAlignment="1" applyProtection="1">
      <alignment horizontal="center"/>
    </xf>
    <xf numFmtId="0" fontId="33" fillId="16" borderId="0" xfId="0" applyFont="1" applyFill="1" applyBorder="1" applyAlignment="1" applyProtection="1">
      <alignment wrapText="1"/>
    </xf>
    <xf numFmtId="3" fontId="33" fillId="16" borderId="0" xfId="0" applyNumberFormat="1" applyFont="1" applyFill="1" applyBorder="1" applyAlignment="1" applyProtection="1"/>
    <xf numFmtId="0" fontId="34" fillId="21" borderId="9" xfId="0" applyFont="1" applyFill="1" applyBorder="1" applyAlignment="1" applyProtection="1">
      <alignment horizontal="center" vertical="center" wrapText="1"/>
    </xf>
    <xf numFmtId="3" fontId="20" fillId="21" borderId="10" xfId="0" applyNumberFormat="1" applyFont="1" applyFill="1" applyBorder="1" applyAlignment="1" applyProtection="1">
      <alignment horizontal="center" vertical="center" wrapText="1"/>
    </xf>
    <xf numFmtId="3" fontId="34" fillId="21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wrapText="1"/>
    </xf>
    <xf numFmtId="3" fontId="14" fillId="0" borderId="10" xfId="0" applyNumberFormat="1" applyFont="1" applyBorder="1" applyAlignment="1" applyProtection="1"/>
    <xf numFmtId="0" fontId="36" fillId="21" borderId="10" xfId="0" applyFont="1" applyFill="1" applyBorder="1" applyAlignment="1" applyProtection="1">
      <alignment wrapText="1"/>
    </xf>
    <xf numFmtId="3" fontId="20" fillId="0" borderId="10" xfId="0" applyNumberFormat="1" applyFont="1" applyBorder="1" applyAlignment="1" applyProtection="1"/>
    <xf numFmtId="49" fontId="20" fillId="22" borderId="10" xfId="0" applyNumberFormat="1" applyFont="1" applyFill="1" applyBorder="1" applyAlignment="1" applyProtection="1">
      <alignment horizontal="center"/>
    </xf>
    <xf numFmtId="0" fontId="20" fillId="22" borderId="10" xfId="0" applyFont="1" applyFill="1" applyBorder="1" applyAlignment="1" applyProtection="1">
      <alignment wrapText="1"/>
    </xf>
    <xf numFmtId="3" fontId="20" fillId="22" borderId="10" xfId="0" applyNumberFormat="1" applyFont="1" applyFill="1" applyBorder="1" applyAlignment="1" applyProtection="1"/>
    <xf numFmtId="0" fontId="20" fillId="22" borderId="10" xfId="0" applyFont="1" applyFill="1" applyBorder="1" applyAlignment="1" applyProtection="1">
      <alignment horizontal="center"/>
    </xf>
    <xf numFmtId="0" fontId="20" fillId="16" borderId="10" xfId="0" applyFont="1" applyFill="1" applyBorder="1" applyAlignment="1" applyProtection="1">
      <alignment horizontal="center"/>
    </xf>
    <xf numFmtId="0" fontId="20" fillId="16" borderId="10" xfId="0" applyFont="1" applyFill="1" applyBorder="1" applyAlignment="1" applyProtection="1">
      <alignment wrapText="1"/>
    </xf>
    <xf numFmtId="3" fontId="20" fillId="16" borderId="10" xfId="0" applyNumberFormat="1" applyFont="1" applyFill="1" applyBorder="1" applyAlignment="1" applyProtection="1"/>
    <xf numFmtId="0" fontId="20" fillId="0" borderId="10" xfId="0" applyFont="1" applyBorder="1" applyAlignment="1" applyProtection="1">
      <alignment wrapText="1"/>
    </xf>
    <xf numFmtId="0" fontId="36" fillId="0" borderId="10" xfId="0" applyFont="1" applyBorder="1" applyAlignment="1" applyProtection="1">
      <alignment horizontal="center"/>
    </xf>
    <xf numFmtId="0" fontId="36" fillId="0" borderId="10" xfId="0" applyFont="1" applyBorder="1" applyAlignment="1" applyProtection="1">
      <alignment wrapText="1"/>
    </xf>
    <xf numFmtId="0" fontId="20" fillId="22" borderId="10" xfId="0" applyFont="1" applyFill="1" applyBorder="1" applyAlignment="1" applyProtection="1"/>
    <xf numFmtId="3" fontId="36" fillId="0" borderId="10" xfId="0" applyNumberFormat="1" applyFont="1" applyBorder="1" applyAlignment="1" applyProtection="1"/>
    <xf numFmtId="0" fontId="36" fillId="0" borderId="0" xfId="0" applyFont="1" applyBorder="1" applyAlignment="1" applyProtection="1"/>
    <xf numFmtId="0" fontId="20" fillId="16" borderId="0" xfId="0" applyFont="1" applyFill="1" applyBorder="1" applyAlignment="1" applyProtection="1"/>
    <xf numFmtId="0" fontId="20" fillId="22" borderId="10" xfId="0" applyFont="1" applyFill="1" applyBorder="1" applyAlignment="1" applyProtection="1">
      <alignment horizontal="center" wrapText="1"/>
    </xf>
    <xf numFmtId="3" fontId="37" fillId="22" borderId="10" xfId="0" applyNumberFormat="1" applyFont="1" applyFill="1" applyBorder="1" applyAlignment="1" applyProtection="1"/>
    <xf numFmtId="3" fontId="14" fillId="22" borderId="10" xfId="0" applyNumberFormat="1" applyFont="1" applyFill="1" applyBorder="1" applyAlignment="1" applyProtection="1"/>
    <xf numFmtId="0" fontId="36" fillId="22" borderId="10" xfId="0" applyFont="1" applyFill="1" applyBorder="1" applyAlignment="1" applyProtection="1">
      <alignment horizontal="center"/>
    </xf>
    <xf numFmtId="0" fontId="36" fillId="22" borderId="10" xfId="0" applyFont="1" applyFill="1" applyBorder="1" applyAlignment="1" applyProtection="1">
      <alignment wrapText="1"/>
    </xf>
    <xf numFmtId="3" fontId="36" fillId="22" borderId="10" xfId="0" applyNumberFormat="1" applyFont="1" applyFill="1" applyBorder="1" applyAlignment="1" applyProtection="1"/>
    <xf numFmtId="3" fontId="32" fillId="22" borderId="10" xfId="0" applyNumberFormat="1" applyFont="1" applyFill="1" applyBorder="1" applyAlignment="1" applyProtection="1"/>
    <xf numFmtId="3" fontId="32" fillId="0" borderId="10" xfId="0" applyNumberFormat="1" applyFont="1" applyBorder="1" applyAlignment="1" applyProtection="1"/>
    <xf numFmtId="0" fontId="37" fillId="0" borderId="10" xfId="0" applyFont="1" applyBorder="1" applyAlignment="1" applyProtection="1">
      <alignment horizontal="center"/>
    </xf>
    <xf numFmtId="3" fontId="33" fillId="0" borderId="10" xfId="0" applyNumberFormat="1" applyFont="1" applyBorder="1" applyAlignment="1" applyProtection="1"/>
    <xf numFmtId="3" fontId="33" fillId="22" borderId="10" xfId="0" applyNumberFormat="1" applyFont="1" applyFill="1" applyBorder="1" applyAlignment="1" applyProtection="1"/>
    <xf numFmtId="0" fontId="36" fillId="16" borderId="10" xfId="0" applyFont="1" applyFill="1" applyBorder="1" applyAlignment="1" applyProtection="1">
      <alignment horizontal="center"/>
    </xf>
    <xf numFmtId="0" fontId="36" fillId="16" borderId="10" xfId="0" applyFont="1" applyFill="1" applyBorder="1" applyAlignment="1" applyProtection="1">
      <alignment wrapText="1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36" fillId="23" borderId="10" xfId="0" applyFont="1" applyFill="1" applyBorder="1" applyAlignment="1" applyProtection="1">
      <alignment horizontal="center"/>
    </xf>
    <xf numFmtId="0" fontId="36" fillId="23" borderId="10" xfId="0" applyFont="1" applyFill="1" applyBorder="1" applyAlignment="1" applyProtection="1">
      <alignment wrapText="1"/>
    </xf>
    <xf numFmtId="3" fontId="20" fillId="23" borderId="10" xfId="0" applyNumberFormat="1" applyFont="1" applyFill="1" applyBorder="1" applyAlignment="1" applyProtection="1"/>
    <xf numFmtId="3" fontId="14" fillId="23" borderId="10" xfId="0" applyNumberFormat="1" applyFont="1" applyFill="1" applyBorder="1" applyAlignment="1" applyProtection="1"/>
    <xf numFmtId="0" fontId="36" fillId="24" borderId="10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wrapText="1"/>
    </xf>
    <xf numFmtId="3" fontId="20" fillId="24" borderId="10" xfId="0" applyNumberFormat="1" applyFont="1" applyFill="1" applyBorder="1" applyAlignment="1" applyProtection="1"/>
    <xf numFmtId="3" fontId="14" fillId="24" borderId="10" xfId="0" applyNumberFormat="1" applyFont="1" applyFill="1" applyBorder="1" applyAlignment="1" applyProtection="1"/>
    <xf numFmtId="0" fontId="20" fillId="24" borderId="10" xfId="0" applyFont="1" applyFill="1" applyBorder="1" applyAlignment="1" applyProtection="1">
      <alignment horizontal="center"/>
    </xf>
    <xf numFmtId="0" fontId="20" fillId="24" borderId="10" xfId="0" applyFont="1" applyFill="1" applyBorder="1" applyAlignment="1" applyProtection="1">
      <alignment wrapText="1"/>
    </xf>
    <xf numFmtId="0" fontId="26" fillId="25" borderId="10" xfId="0" applyFont="1" applyFill="1" applyBorder="1" applyAlignment="1" applyProtection="1">
      <alignment horizontal="center"/>
    </xf>
    <xf numFmtId="0" fontId="26" fillId="26" borderId="10" xfId="0" applyFont="1" applyFill="1" applyBorder="1" applyAlignment="1" applyProtection="1">
      <alignment wrapText="1"/>
    </xf>
    <xf numFmtId="3" fontId="26" fillId="26" borderId="10" xfId="0" applyNumberFormat="1" applyFont="1" applyFill="1" applyBorder="1" applyAlignment="1" applyProtection="1"/>
    <xf numFmtId="3" fontId="20" fillId="27" borderId="10" xfId="0" applyNumberFormat="1" applyFont="1" applyFill="1" applyBorder="1" applyAlignment="1" applyProtection="1"/>
    <xf numFmtId="0" fontId="20" fillId="28" borderId="10" xfId="0" applyFont="1" applyFill="1" applyBorder="1" applyAlignment="1" applyProtection="1">
      <alignment horizontal="center"/>
    </xf>
    <xf numFmtId="0" fontId="20" fillId="28" borderId="10" xfId="0" applyFont="1" applyFill="1" applyBorder="1" applyAlignment="1" applyProtection="1"/>
    <xf numFmtId="3" fontId="20" fillId="28" borderId="10" xfId="0" applyNumberFormat="1" applyFont="1" applyFill="1" applyBorder="1" applyAlignment="1" applyProtection="1"/>
    <xf numFmtId="0" fontId="36" fillId="28" borderId="10" xfId="0" applyFont="1" applyFill="1" applyBorder="1" applyAlignment="1" applyProtection="1">
      <alignment wrapText="1"/>
    </xf>
    <xf numFmtId="3" fontId="32" fillId="28" borderId="10" xfId="0" applyNumberFormat="1" applyFont="1" applyFill="1" applyBorder="1" applyAlignment="1" applyProtection="1"/>
    <xf numFmtId="3" fontId="26" fillId="27" borderId="10" xfId="0" applyNumberFormat="1" applyFont="1" applyFill="1" applyBorder="1" applyAlignment="1" applyProtection="1"/>
    <xf numFmtId="0" fontId="20" fillId="28" borderId="10" xfId="0" applyFont="1" applyFill="1" applyBorder="1" applyAlignment="1" applyProtection="1">
      <alignment wrapText="1"/>
    </xf>
    <xf numFmtId="3" fontId="32" fillId="24" borderId="10" xfId="0" applyNumberFormat="1" applyFont="1" applyFill="1" applyBorder="1" applyAlignment="1" applyProtection="1"/>
    <xf numFmtId="0" fontId="35" fillId="29" borderId="10" xfId="0" applyFont="1" applyFill="1" applyBorder="1" applyAlignment="1" applyProtection="1">
      <alignment wrapText="1"/>
    </xf>
    <xf numFmtId="3" fontId="20" fillId="29" borderId="10" xfId="0" applyNumberFormat="1" applyFont="1" applyFill="1" applyBorder="1" applyAlignment="1" applyProtection="1"/>
    <xf numFmtId="0" fontId="36" fillId="29" borderId="10" xfId="0" applyFont="1" applyFill="1" applyBorder="1" applyAlignment="1" applyProtection="1">
      <alignment wrapText="1"/>
    </xf>
    <xf numFmtId="3" fontId="14" fillId="0" borderId="28" xfId="0" applyNumberFormat="1" applyFont="1" applyBorder="1" applyAlignment="1" applyProtection="1"/>
    <xf numFmtId="3" fontId="20" fillId="0" borderId="28" xfId="0" applyNumberFormat="1" applyFont="1" applyBorder="1" applyAlignment="1" applyProtection="1"/>
    <xf numFmtId="0" fontId="21" fillId="18" borderId="8" xfId="0" applyFont="1" applyFill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wrapText="1"/>
    </xf>
    <xf numFmtId="0" fontId="24" fillId="0" borderId="0" xfId="0" applyFont="1" applyBorder="1" applyAlignment="1" applyProtection="1">
      <alignment wrapText="1"/>
    </xf>
    <xf numFmtId="0" fontId="19" fillId="19" borderId="10" xfId="0" applyFont="1" applyFill="1" applyBorder="1" applyAlignment="1" applyProtection="1">
      <alignment horizontal="left" wrapText="1"/>
    </xf>
    <xf numFmtId="0" fontId="19" fillId="18" borderId="10" xfId="0" applyFont="1" applyFill="1" applyBorder="1" applyAlignment="1" applyProtection="1">
      <alignment horizontal="left" wrapText="1"/>
    </xf>
    <xf numFmtId="0" fontId="21" fillId="0" borderId="8" xfId="0" applyFont="1" applyBorder="1" applyAlignment="1">
      <alignment horizontal="left"/>
    </xf>
    <xf numFmtId="0" fontId="15" fillId="0" borderId="0" xfId="0" applyFont="1" applyBorder="1" applyAlignment="1" applyProtection="1">
      <alignment horizontal="left"/>
    </xf>
    <xf numFmtId="0" fontId="21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/>
    </xf>
    <xf numFmtId="0" fontId="16" fillId="0" borderId="27" xfId="0" applyFont="1" applyBorder="1" applyAlignment="1" applyProtection="1">
      <alignment horizontal="left" wrapText="1"/>
    </xf>
    <xf numFmtId="0" fontId="16" fillId="0" borderId="27" xfId="0" applyFont="1" applyBorder="1" applyAlignment="1" applyProtection="1">
      <alignment horizontal="center" vertic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Explanatory Text" xfId="28"/>
    <cellStyle name="Heading 1 2" xfId="29"/>
    <cellStyle name="Heading 2 3" xfId="30"/>
    <cellStyle name="Heading 3" xfId="31"/>
    <cellStyle name="Heading 4" xfId="32"/>
    <cellStyle name="Input" xfId="33"/>
    <cellStyle name="Linked Cell" xfId="34"/>
    <cellStyle name="Neutral 4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DEADA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E0EC"/>
      <rgbColor rgb="FF808080"/>
      <rgbColor rgb="FFFFAA9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D8CE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FFF99"/>
      <rgbColor rgb="FF99CCFF"/>
      <rgbColor rgb="FFFF99CC"/>
      <rgbColor rgb="FFCC99FF"/>
      <rgbColor rgb="FFFFCC99"/>
      <rgbColor rgb="FF3366FF"/>
      <rgbColor rgb="FF33CCCC"/>
      <rgbColor rgb="FFFFD7D7"/>
      <rgbColor rgb="FFFFCC00"/>
      <rgbColor rgb="FFFFB66C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18720</xdr:colOff>
      <xdr:row>2</xdr:row>
      <xdr:rowOff>19080</xdr:rowOff>
    </xdr:from>
    <xdr:to>
      <xdr:col>0</xdr:col>
      <xdr:colOff>1128960</xdr:colOff>
      <xdr:row>3</xdr:row>
      <xdr:rowOff>857520</xdr:rowOff>
    </xdr:to>
    <xdr:sp macro="" textlink="">
      <xdr:nvSpPr>
        <xdr:cNvPr id="2" name="Line 1"/>
        <xdr:cNvSpPr/>
      </xdr:nvSpPr>
      <xdr:spPr>
        <a:xfrm>
          <a:off x="18720" y="361800"/>
          <a:ext cx="1110240" cy="11718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2</xdr:row>
      <xdr:rowOff>19080</xdr:rowOff>
    </xdr:from>
    <xdr:to>
      <xdr:col>0</xdr:col>
      <xdr:colOff>1056960</xdr:colOff>
      <xdr:row>3</xdr:row>
      <xdr:rowOff>857520</xdr:rowOff>
    </xdr:to>
    <xdr:sp macro="" textlink="">
      <xdr:nvSpPr>
        <xdr:cNvPr id="3" name="Line 1"/>
        <xdr:cNvSpPr/>
      </xdr:nvSpPr>
      <xdr:spPr>
        <a:xfrm>
          <a:off x="9360" y="361800"/>
          <a:ext cx="1047600" cy="11718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18720</xdr:colOff>
      <xdr:row>18</xdr:row>
      <xdr:rowOff>18720</xdr:rowOff>
    </xdr:from>
    <xdr:to>
      <xdr:col>0</xdr:col>
      <xdr:colOff>1128960</xdr:colOff>
      <xdr:row>19</xdr:row>
      <xdr:rowOff>819360</xdr:rowOff>
    </xdr:to>
    <xdr:sp macro="" textlink="">
      <xdr:nvSpPr>
        <xdr:cNvPr id="4" name="Line 1"/>
        <xdr:cNvSpPr/>
      </xdr:nvSpPr>
      <xdr:spPr>
        <a:xfrm>
          <a:off x="18720" y="4249080"/>
          <a:ext cx="1110240" cy="11052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18</xdr:row>
      <xdr:rowOff>18720</xdr:rowOff>
    </xdr:from>
    <xdr:to>
      <xdr:col>0</xdr:col>
      <xdr:colOff>1056960</xdr:colOff>
      <xdr:row>19</xdr:row>
      <xdr:rowOff>819360</xdr:rowOff>
    </xdr:to>
    <xdr:sp macro="" textlink="">
      <xdr:nvSpPr>
        <xdr:cNvPr id="5" name="Line 1"/>
        <xdr:cNvSpPr/>
      </xdr:nvSpPr>
      <xdr:spPr>
        <a:xfrm>
          <a:off x="9360" y="4249080"/>
          <a:ext cx="1047600" cy="11052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18720</xdr:colOff>
      <xdr:row>34</xdr:row>
      <xdr:rowOff>18720</xdr:rowOff>
    </xdr:from>
    <xdr:to>
      <xdr:col>0</xdr:col>
      <xdr:colOff>1128960</xdr:colOff>
      <xdr:row>35</xdr:row>
      <xdr:rowOff>799920</xdr:rowOff>
    </xdr:to>
    <xdr:sp macro="" textlink="">
      <xdr:nvSpPr>
        <xdr:cNvPr id="6" name="Line 1"/>
        <xdr:cNvSpPr/>
      </xdr:nvSpPr>
      <xdr:spPr>
        <a:xfrm>
          <a:off x="18720" y="8078040"/>
          <a:ext cx="1110240" cy="11145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34</xdr:row>
      <xdr:rowOff>18720</xdr:rowOff>
    </xdr:from>
    <xdr:to>
      <xdr:col>0</xdr:col>
      <xdr:colOff>1056960</xdr:colOff>
      <xdr:row>35</xdr:row>
      <xdr:rowOff>799920</xdr:rowOff>
    </xdr:to>
    <xdr:sp macro="" textlink="">
      <xdr:nvSpPr>
        <xdr:cNvPr id="7" name="Line 1"/>
        <xdr:cNvSpPr/>
      </xdr:nvSpPr>
      <xdr:spPr>
        <a:xfrm>
          <a:off x="9360" y="8078040"/>
          <a:ext cx="1047600" cy="11145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MK45"/>
  <sheetViews>
    <sheetView topLeftCell="A10" zoomScaleNormal="100" workbookViewId="0">
      <selection activeCell="F16" sqref="F16"/>
    </sheetView>
  </sheetViews>
  <sheetFormatPr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customWidth="1"/>
    <col min="7" max="7" width="17.28515625" style="1" customWidth="1"/>
    <col min="8" max="8" width="16.7109375" style="1" customWidth="1"/>
    <col min="9" max="9" width="11.42578125" style="1" customWidth="1"/>
    <col min="10" max="10" width="16.28515625" style="1" customWidth="1"/>
    <col min="11" max="11" width="21.7109375" style="1" customWidth="1"/>
    <col min="12" max="1025" width="11.42578125" style="1" customWidth="1"/>
  </cols>
  <sheetData>
    <row r="2" spans="1:10" ht="15" x14ac:dyDescent="0.25">
      <c r="A2" s="176"/>
      <c r="B2" s="176"/>
      <c r="C2" s="176"/>
      <c r="D2" s="176"/>
      <c r="E2" s="176"/>
      <c r="F2" s="176"/>
      <c r="G2" s="176"/>
      <c r="H2" s="176"/>
    </row>
    <row r="3" spans="1:10" ht="48" customHeight="1" x14ac:dyDescent="0.2">
      <c r="A3" s="170" t="s">
        <v>0</v>
      </c>
      <c r="B3" s="170"/>
      <c r="C3" s="170"/>
      <c r="D3" s="170"/>
      <c r="E3" s="170"/>
      <c r="F3" s="170"/>
      <c r="G3" s="170"/>
      <c r="H3" s="170"/>
    </row>
    <row r="4" spans="1:10" s="3" customFormat="1" ht="26.25" customHeight="1" x14ac:dyDescent="0.2">
      <c r="A4" s="170" t="s">
        <v>1</v>
      </c>
      <c r="B4" s="170"/>
      <c r="C4" s="170"/>
      <c r="D4" s="170"/>
      <c r="E4" s="170"/>
      <c r="F4" s="170"/>
      <c r="G4" s="170"/>
      <c r="H4" s="170"/>
    </row>
    <row r="5" spans="1:10" ht="15.75" customHeight="1" x14ac:dyDescent="0.25">
      <c r="A5" s="4"/>
      <c r="B5" s="5"/>
      <c r="C5" s="5"/>
      <c r="D5" s="5"/>
      <c r="E5" s="5"/>
    </row>
    <row r="6" spans="1:10" ht="27.75" customHeight="1" x14ac:dyDescent="0.25">
      <c r="A6" s="6"/>
      <c r="B6" s="7"/>
      <c r="C6" s="7"/>
      <c r="D6" s="8"/>
      <c r="E6" s="9"/>
      <c r="F6" s="10" t="s">
        <v>2</v>
      </c>
      <c r="G6" s="10" t="s">
        <v>3</v>
      </c>
      <c r="H6" s="11" t="s">
        <v>4</v>
      </c>
      <c r="I6" s="12"/>
    </row>
    <row r="7" spans="1:10" ht="27.75" customHeight="1" x14ac:dyDescent="0.25">
      <c r="A7" s="169" t="s">
        <v>5</v>
      </c>
      <c r="B7" s="169"/>
      <c r="C7" s="169"/>
      <c r="D7" s="169"/>
      <c r="E7" s="169"/>
      <c r="F7" s="13">
        <f>SUM(F8+F9)</f>
        <v>10482808</v>
      </c>
      <c r="G7" s="13">
        <f t="shared" ref="G7:H7" si="0">SUM(G8+G9)</f>
        <v>10692464.16</v>
      </c>
      <c r="H7" s="13">
        <f t="shared" si="0"/>
        <v>10906313.443200001</v>
      </c>
      <c r="I7" s="14"/>
    </row>
    <row r="8" spans="1:10" ht="22.5" customHeight="1" x14ac:dyDescent="0.25">
      <c r="A8" s="171" t="s">
        <v>6</v>
      </c>
      <c r="B8" s="171"/>
      <c r="C8" s="171"/>
      <c r="D8" s="171"/>
      <c r="E8" s="171"/>
      <c r="F8" s="15">
        <v>10478308</v>
      </c>
      <c r="G8" s="15">
        <f>F8+(F8*0.02)</f>
        <v>10687874.16</v>
      </c>
      <c r="H8" s="15">
        <f>G8+(G8*0.02)</f>
        <v>10901631.643200001</v>
      </c>
    </row>
    <row r="9" spans="1:10" ht="22.5" customHeight="1" x14ac:dyDescent="0.25">
      <c r="A9" s="175" t="s">
        <v>7</v>
      </c>
      <c r="B9" s="175"/>
      <c r="C9" s="175"/>
      <c r="D9" s="175"/>
      <c r="E9" s="175"/>
      <c r="F9" s="15">
        <v>4500</v>
      </c>
      <c r="G9" s="15">
        <f>F9+(F9*0.02)</f>
        <v>4590</v>
      </c>
      <c r="H9" s="15">
        <f>G9+(G9*0.02)</f>
        <v>4681.8</v>
      </c>
    </row>
    <row r="10" spans="1:10" ht="22.5" customHeight="1" x14ac:dyDescent="0.25">
      <c r="A10" s="16" t="s">
        <v>8</v>
      </c>
      <c r="B10" s="17"/>
      <c r="C10" s="17"/>
      <c r="D10" s="17"/>
      <c r="E10" s="17"/>
      <c r="F10" s="13">
        <f>SUM(F11+F12)</f>
        <v>10482808</v>
      </c>
      <c r="G10" s="13">
        <f t="shared" ref="G10:H10" si="1">SUM(G11+G12)</f>
        <v>10692464.16</v>
      </c>
      <c r="H10" s="13">
        <f t="shared" si="1"/>
        <v>10906313.443200001</v>
      </c>
    </row>
    <row r="11" spans="1:10" ht="22.5" customHeight="1" x14ac:dyDescent="0.25">
      <c r="A11" s="171" t="s">
        <v>9</v>
      </c>
      <c r="B11" s="171"/>
      <c r="C11" s="171"/>
      <c r="D11" s="171"/>
      <c r="E11" s="171"/>
      <c r="F11" s="15">
        <v>10478308</v>
      </c>
      <c r="G11" s="15">
        <f>F11+(F11*0.02)</f>
        <v>10687874.16</v>
      </c>
      <c r="H11" s="18">
        <f>G11+(G11*0.02)</f>
        <v>10901631.643200001</v>
      </c>
      <c r="I11" s="19"/>
      <c r="J11" s="19"/>
    </row>
    <row r="12" spans="1:10" ht="22.5" customHeight="1" x14ac:dyDescent="0.25">
      <c r="A12" s="175" t="s">
        <v>10</v>
      </c>
      <c r="B12" s="175"/>
      <c r="C12" s="175"/>
      <c r="D12" s="175"/>
      <c r="E12" s="175"/>
      <c r="F12" s="15">
        <v>4500</v>
      </c>
      <c r="G12" s="15">
        <f>F12+(F12*0.02)</f>
        <v>4590</v>
      </c>
      <c r="H12" s="18">
        <f>G12+(G12*0.02)</f>
        <v>4681.8</v>
      </c>
      <c r="I12" s="19"/>
      <c r="J12" s="19"/>
    </row>
    <row r="13" spans="1:10" ht="22.5" customHeight="1" x14ac:dyDescent="0.25">
      <c r="A13" s="169" t="s">
        <v>11</v>
      </c>
      <c r="B13" s="169"/>
      <c r="C13" s="169"/>
      <c r="D13" s="169"/>
      <c r="E13" s="169"/>
      <c r="F13" s="20">
        <f>+F7-F10</f>
        <v>0</v>
      </c>
      <c r="G13" s="20">
        <f>+G7-G10</f>
        <v>0</v>
      </c>
      <c r="H13" s="20">
        <f>+H7-H10</f>
        <v>0</v>
      </c>
      <c r="J13" s="19"/>
    </row>
    <row r="14" spans="1:10" ht="25.5" customHeight="1" x14ac:dyDescent="0.2">
      <c r="A14" s="170"/>
      <c r="B14" s="170"/>
      <c r="C14" s="170"/>
      <c r="D14" s="170"/>
      <c r="E14" s="170"/>
      <c r="F14" s="170"/>
      <c r="G14" s="170"/>
      <c r="H14" s="170"/>
    </row>
    <row r="15" spans="1:10" ht="27.75" customHeight="1" x14ac:dyDescent="0.25">
      <c r="A15" s="6"/>
      <c r="B15" s="7"/>
      <c r="C15" s="7"/>
      <c r="D15" s="8"/>
      <c r="E15" s="9"/>
      <c r="F15" s="10" t="s">
        <v>2</v>
      </c>
      <c r="G15" s="10" t="s">
        <v>3</v>
      </c>
      <c r="H15" s="11" t="s">
        <v>4</v>
      </c>
      <c r="J15" s="19"/>
    </row>
    <row r="16" spans="1:10" ht="30.75" customHeight="1" x14ac:dyDescent="0.25">
      <c r="A16" s="173" t="s">
        <v>12</v>
      </c>
      <c r="B16" s="173"/>
      <c r="C16" s="173"/>
      <c r="D16" s="173"/>
      <c r="E16" s="173"/>
      <c r="F16" s="21">
        <v>0</v>
      </c>
      <c r="G16" s="22">
        <f>F16+(F16*0.02)</f>
        <v>0</v>
      </c>
      <c r="H16" s="23">
        <f>G16+(G16*0.02)</f>
        <v>0</v>
      </c>
      <c r="J16" s="19"/>
    </row>
    <row r="17" spans="1:11" ht="34.5" customHeight="1" x14ac:dyDescent="0.25">
      <c r="A17" s="174" t="s">
        <v>13</v>
      </c>
      <c r="B17" s="174"/>
      <c r="C17" s="174"/>
      <c r="D17" s="174"/>
      <c r="E17" s="174"/>
      <c r="F17" s="24">
        <v>0</v>
      </c>
      <c r="G17" s="13">
        <f>F17+(F17*0.02)</f>
        <v>0</v>
      </c>
      <c r="H17" s="20">
        <f>G17+(G17*0.02)</f>
        <v>0</v>
      </c>
      <c r="J17" s="19"/>
    </row>
    <row r="18" spans="1:11" s="25" customFormat="1" ht="25.5" customHeight="1" x14ac:dyDescent="0.25">
      <c r="A18" s="170"/>
      <c r="B18" s="170"/>
      <c r="C18" s="170"/>
      <c r="D18" s="170"/>
      <c r="E18" s="170"/>
      <c r="F18" s="170"/>
      <c r="G18" s="170"/>
      <c r="H18" s="170"/>
      <c r="J18" s="26"/>
    </row>
    <row r="19" spans="1:11" s="25" customFormat="1" ht="27.75" customHeight="1" x14ac:dyDescent="0.25">
      <c r="A19" s="6"/>
      <c r="B19" s="7"/>
      <c r="C19" s="7"/>
      <c r="D19" s="8"/>
      <c r="E19" s="9"/>
      <c r="F19" s="10" t="s">
        <v>2</v>
      </c>
      <c r="G19" s="10" t="s">
        <v>3</v>
      </c>
      <c r="H19" s="11" t="s">
        <v>4</v>
      </c>
      <c r="J19" s="26"/>
      <c r="K19" s="26"/>
    </row>
    <row r="20" spans="1:11" s="25" customFormat="1" ht="22.5" customHeight="1" x14ac:dyDescent="0.25">
      <c r="A20" s="171" t="s">
        <v>14</v>
      </c>
      <c r="B20" s="171"/>
      <c r="C20" s="171"/>
      <c r="D20" s="171"/>
      <c r="E20" s="171"/>
      <c r="F20" s="15">
        <v>0</v>
      </c>
      <c r="G20" s="15">
        <v>0</v>
      </c>
      <c r="H20" s="15">
        <v>0</v>
      </c>
      <c r="J20" s="26"/>
    </row>
    <row r="21" spans="1:11" s="25" customFormat="1" ht="33.75" customHeight="1" x14ac:dyDescent="0.25">
      <c r="A21" s="171" t="s">
        <v>15</v>
      </c>
      <c r="B21" s="171"/>
      <c r="C21" s="171"/>
      <c r="D21" s="171"/>
      <c r="E21" s="171"/>
      <c r="F21" s="15">
        <v>0</v>
      </c>
      <c r="G21" s="15">
        <v>0</v>
      </c>
      <c r="H21" s="15">
        <v>0</v>
      </c>
    </row>
    <row r="22" spans="1:11" s="25" customFormat="1" ht="22.5" customHeight="1" x14ac:dyDescent="0.25">
      <c r="A22" s="169" t="s">
        <v>16</v>
      </c>
      <c r="B22" s="169"/>
      <c r="C22" s="169"/>
      <c r="D22" s="169"/>
      <c r="E22" s="169"/>
      <c r="F22" s="13">
        <f>F20-F21</f>
        <v>0</v>
      </c>
      <c r="G22" s="13">
        <f>G20-G21</f>
        <v>0</v>
      </c>
      <c r="H22" s="13">
        <f>H20-H21</f>
        <v>0</v>
      </c>
      <c r="J22" s="27"/>
      <c r="K22" s="26"/>
    </row>
    <row r="23" spans="1:11" s="25" customFormat="1" ht="25.5" customHeight="1" x14ac:dyDescent="0.25">
      <c r="A23" s="170"/>
      <c r="B23" s="170"/>
      <c r="C23" s="170"/>
      <c r="D23" s="170"/>
      <c r="E23" s="170"/>
      <c r="F23" s="170"/>
      <c r="G23" s="170"/>
      <c r="H23" s="170"/>
    </row>
    <row r="24" spans="1:11" s="25" customFormat="1" ht="22.5" customHeight="1" x14ac:dyDescent="0.25">
      <c r="A24" s="171" t="s">
        <v>17</v>
      </c>
      <c r="B24" s="171"/>
      <c r="C24" s="171"/>
      <c r="D24" s="171"/>
      <c r="E24" s="171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28">
        <f>IF((H13+H17+H22)&lt;&gt;0,"NESLAGANJE ZBROJA",(H13+H17+H22))</f>
        <v>0</v>
      </c>
    </row>
    <row r="25" spans="1:11" s="25" customFormat="1" ht="18" customHeight="1" x14ac:dyDescent="0.25">
      <c r="A25" s="4"/>
      <c r="B25" s="5"/>
      <c r="C25" s="5"/>
      <c r="D25" s="5"/>
      <c r="E25" s="5"/>
    </row>
    <row r="26" spans="1:11" ht="42" customHeight="1" x14ac:dyDescent="0.25">
      <c r="A26" s="172" t="s">
        <v>18</v>
      </c>
      <c r="B26" s="172"/>
      <c r="C26" s="172"/>
      <c r="D26" s="172"/>
      <c r="E26" s="172"/>
      <c r="F26" s="172"/>
      <c r="G26" s="172"/>
      <c r="H26" s="172"/>
    </row>
    <row r="27" spans="1:11" x14ac:dyDescent="0.2">
      <c r="E27" s="29"/>
    </row>
    <row r="31" spans="1:11" x14ac:dyDescent="0.2">
      <c r="F31" s="19"/>
      <c r="G31" s="19"/>
      <c r="H31" s="19"/>
    </row>
    <row r="32" spans="1:11" x14ac:dyDescent="0.2">
      <c r="F32" s="19"/>
      <c r="G32" s="19"/>
      <c r="H32" s="19"/>
    </row>
    <row r="33" spans="5:8" x14ac:dyDescent="0.2">
      <c r="E33" s="30"/>
      <c r="F33" s="31"/>
      <c r="G33" s="31"/>
      <c r="H33" s="31"/>
    </row>
    <row r="34" spans="5:8" x14ac:dyDescent="0.2">
      <c r="E34" s="30"/>
      <c r="F34" s="19"/>
      <c r="G34" s="19"/>
      <c r="H34" s="19"/>
    </row>
    <row r="35" spans="5:8" x14ac:dyDescent="0.2">
      <c r="E35" s="30"/>
      <c r="F35" s="19"/>
      <c r="G35" s="19"/>
      <c r="H35" s="19"/>
    </row>
    <row r="36" spans="5:8" x14ac:dyDescent="0.2">
      <c r="E36" s="30"/>
      <c r="F36" s="19"/>
      <c r="G36" s="19"/>
      <c r="H36" s="19"/>
    </row>
    <row r="37" spans="5:8" x14ac:dyDescent="0.2">
      <c r="E37" s="30"/>
      <c r="F37" s="19"/>
      <c r="G37" s="19"/>
      <c r="H37" s="19"/>
    </row>
    <row r="38" spans="5:8" x14ac:dyDescent="0.2">
      <c r="E38" s="30"/>
    </row>
    <row r="43" spans="5:8" x14ac:dyDescent="0.2">
      <c r="F43" s="19"/>
    </row>
    <row r="44" spans="5:8" x14ac:dyDescent="0.2">
      <c r="F44" s="19"/>
    </row>
    <row r="45" spans="5:8" x14ac:dyDescent="0.2">
      <c r="F45" s="19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22:E22"/>
    <mergeCell ref="A23:H23"/>
    <mergeCell ref="A24:E24"/>
    <mergeCell ref="A26:H26"/>
    <mergeCell ref="A16:E16"/>
    <mergeCell ref="A17:E17"/>
    <mergeCell ref="A18:H18"/>
    <mergeCell ref="A20:E20"/>
    <mergeCell ref="A21:E21"/>
  </mergeCells>
  <printOptions horizontalCentered="1"/>
  <pageMargins left="0.196527777777778" right="0.196527777777778" top="0.62986111111111098" bottom="0.43333333333333302" header="0.51180555555555496" footer="0.51180555555555496"/>
  <pageSetup paperSize="9" scale="81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zoomScaleNormal="100" workbookViewId="0">
      <selection activeCell="E45" sqref="E45"/>
    </sheetView>
  </sheetViews>
  <sheetFormatPr defaultRowHeight="12.75" x14ac:dyDescent="0.2"/>
  <cols>
    <col min="1" max="1" width="16" style="32" customWidth="1"/>
    <col min="2" max="3" width="17.5703125" style="32" customWidth="1"/>
    <col min="4" max="4" width="17.5703125" style="33" customWidth="1"/>
    <col min="5" max="6" width="17.5703125" style="1" customWidth="1"/>
    <col min="7" max="7" width="18.7109375" style="1" customWidth="1"/>
    <col min="8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1025" width="11.42578125" style="1" customWidth="1"/>
  </cols>
  <sheetData>
    <row r="1" spans="1:8" ht="15.75" customHeight="1" x14ac:dyDescent="0.2">
      <c r="A1" s="170" t="s">
        <v>19</v>
      </c>
      <c r="B1" s="170"/>
      <c r="C1" s="170"/>
      <c r="D1" s="170"/>
      <c r="E1" s="170"/>
      <c r="F1" s="170"/>
      <c r="G1" s="170"/>
      <c r="H1" s="170"/>
    </row>
    <row r="2" spans="1:8" s="35" customFormat="1" ht="11.25" customHeight="1" x14ac:dyDescent="0.2">
      <c r="A2" s="34"/>
      <c r="H2" s="36" t="s">
        <v>20</v>
      </c>
    </row>
    <row r="3" spans="1:8" s="35" customFormat="1" ht="25.5" x14ac:dyDescent="0.2">
      <c r="A3" s="37" t="s">
        <v>21</v>
      </c>
      <c r="B3" s="177" t="s">
        <v>22</v>
      </c>
      <c r="C3" s="177"/>
      <c r="D3" s="177"/>
      <c r="E3" s="177"/>
      <c r="F3" s="177"/>
      <c r="G3" s="177"/>
      <c r="H3" s="177"/>
    </row>
    <row r="4" spans="1:8" s="35" customFormat="1" ht="67.5" customHeight="1" x14ac:dyDescent="0.2">
      <c r="A4" s="38" t="s">
        <v>23</v>
      </c>
      <c r="B4" s="39" t="s">
        <v>24</v>
      </c>
      <c r="C4" s="40" t="s">
        <v>25</v>
      </c>
      <c r="D4" s="40" t="s">
        <v>26</v>
      </c>
      <c r="E4" s="40" t="s">
        <v>27</v>
      </c>
      <c r="F4" s="40" t="s">
        <v>28</v>
      </c>
      <c r="G4" s="40" t="s">
        <v>29</v>
      </c>
      <c r="H4" s="41" t="s">
        <v>30</v>
      </c>
    </row>
    <row r="5" spans="1:8" s="35" customFormat="1" x14ac:dyDescent="0.2">
      <c r="A5" s="42">
        <v>641</v>
      </c>
      <c r="B5" s="43"/>
      <c r="C5" s="44">
        <v>30</v>
      </c>
      <c r="D5" s="45"/>
      <c r="E5" s="45"/>
      <c r="F5" s="45"/>
      <c r="G5" s="46"/>
      <c r="H5" s="47"/>
    </row>
    <row r="6" spans="1:8" s="35" customFormat="1" x14ac:dyDescent="0.2">
      <c r="A6" s="48">
        <v>634</v>
      </c>
      <c r="B6" s="49"/>
      <c r="C6" s="50"/>
      <c r="D6" s="51"/>
      <c r="E6" s="51"/>
      <c r="F6" s="51"/>
      <c r="G6" s="52"/>
      <c r="H6" s="53"/>
    </row>
    <row r="7" spans="1:8" s="35" customFormat="1" x14ac:dyDescent="0.2">
      <c r="A7" s="48">
        <v>636</v>
      </c>
      <c r="B7" s="49"/>
      <c r="C7" s="50"/>
      <c r="D7" s="51"/>
      <c r="E7" s="51">
        <v>8188040</v>
      </c>
      <c r="F7" s="51"/>
      <c r="G7" s="52"/>
      <c r="H7" s="53"/>
    </row>
    <row r="8" spans="1:8" s="35" customFormat="1" x14ac:dyDescent="0.2">
      <c r="A8" s="48">
        <v>638</v>
      </c>
      <c r="B8" s="49"/>
      <c r="C8" s="50"/>
      <c r="D8" s="51"/>
      <c r="E8" s="51"/>
      <c r="F8" s="51"/>
      <c r="G8" s="52"/>
      <c r="H8" s="53"/>
    </row>
    <row r="9" spans="1:8" s="35" customFormat="1" x14ac:dyDescent="0.2">
      <c r="A9" s="48">
        <v>652</v>
      </c>
      <c r="B9" s="54"/>
      <c r="C9" s="50"/>
      <c r="D9" s="50">
        <v>719800</v>
      </c>
      <c r="E9" s="50"/>
      <c r="F9" s="50"/>
      <c r="G9" s="55"/>
      <c r="H9" s="56"/>
    </row>
    <row r="10" spans="1:8" s="35" customFormat="1" x14ac:dyDescent="0.2">
      <c r="A10" s="48">
        <v>661</v>
      </c>
      <c r="B10" s="54"/>
      <c r="C10" s="50">
        <v>43970</v>
      </c>
      <c r="D10" s="50"/>
      <c r="E10" s="50"/>
      <c r="F10" s="50"/>
      <c r="G10" s="55"/>
      <c r="H10" s="56"/>
    </row>
    <row r="11" spans="1:8" s="35" customFormat="1" x14ac:dyDescent="0.2">
      <c r="A11" s="48">
        <v>663</v>
      </c>
      <c r="B11" s="54"/>
      <c r="C11" s="50"/>
      <c r="D11" s="50"/>
      <c r="E11" s="50"/>
      <c r="F11" s="50">
        <v>56500</v>
      </c>
      <c r="G11" s="55"/>
      <c r="H11" s="56"/>
    </row>
    <row r="12" spans="1:8" s="35" customFormat="1" x14ac:dyDescent="0.2">
      <c r="A12" s="48">
        <v>671</v>
      </c>
      <c r="B12" s="54">
        <v>1270918</v>
      </c>
      <c r="C12" s="50"/>
      <c r="D12" s="50"/>
      <c r="E12" s="50">
        <v>197050</v>
      </c>
      <c r="F12" s="50"/>
      <c r="G12" s="55"/>
      <c r="H12" s="56"/>
    </row>
    <row r="13" spans="1:8" s="35" customFormat="1" x14ac:dyDescent="0.2">
      <c r="A13" s="48">
        <v>683</v>
      </c>
      <c r="B13" s="54"/>
      <c r="C13" s="50">
        <v>2000</v>
      </c>
      <c r="D13" s="50"/>
      <c r="E13" s="50"/>
      <c r="F13" s="50"/>
      <c r="G13" s="55"/>
      <c r="H13" s="56"/>
    </row>
    <row r="14" spans="1:8" s="35" customFormat="1" x14ac:dyDescent="0.2">
      <c r="A14" s="48" t="s">
        <v>31</v>
      </c>
      <c r="B14" s="54"/>
      <c r="C14" s="50"/>
      <c r="D14" s="50"/>
      <c r="E14" s="50"/>
      <c r="F14" s="50"/>
      <c r="G14" s="55">
        <v>4500</v>
      </c>
      <c r="H14" s="56"/>
    </row>
    <row r="15" spans="1:8" s="35" customFormat="1" x14ac:dyDescent="0.2">
      <c r="A15" s="48">
        <v>922</v>
      </c>
      <c r="B15" s="54"/>
      <c r="C15" s="50"/>
      <c r="D15" s="50"/>
      <c r="E15" s="50"/>
      <c r="F15" s="50"/>
      <c r="G15" s="55"/>
      <c r="H15" s="56"/>
    </row>
    <row r="16" spans="1:8" s="35" customFormat="1" ht="30" customHeight="1" x14ac:dyDescent="0.2">
      <c r="A16" s="57" t="s">
        <v>32</v>
      </c>
      <c r="B16" s="58">
        <f t="shared" ref="B16:H16" si="0">SUM(B5:B15)</f>
        <v>1270918</v>
      </c>
      <c r="C16" s="58">
        <f t="shared" si="0"/>
        <v>46000</v>
      </c>
      <c r="D16" s="58">
        <f t="shared" si="0"/>
        <v>719800</v>
      </c>
      <c r="E16" s="58">
        <f t="shared" si="0"/>
        <v>8385090</v>
      </c>
      <c r="F16" s="58">
        <f t="shared" si="0"/>
        <v>56500</v>
      </c>
      <c r="G16" s="58">
        <f t="shared" si="0"/>
        <v>4500</v>
      </c>
      <c r="H16" s="59">
        <f t="shared" si="0"/>
        <v>0</v>
      </c>
    </row>
    <row r="17" spans="1:8" s="35" customFormat="1" ht="28.5" customHeight="1" x14ac:dyDescent="0.2">
      <c r="A17" s="57" t="s">
        <v>33</v>
      </c>
      <c r="B17" s="178">
        <f>B16+C16+D16+E16+F16+G16+H16</f>
        <v>10482808</v>
      </c>
      <c r="C17" s="178"/>
      <c r="D17" s="178"/>
      <c r="E17" s="178"/>
      <c r="F17" s="178"/>
      <c r="G17" s="178"/>
      <c r="H17" s="178"/>
    </row>
    <row r="18" spans="1:8" x14ac:dyDescent="0.2">
      <c r="A18" s="60"/>
      <c r="B18" s="60"/>
      <c r="C18" s="60"/>
      <c r="D18" s="61"/>
      <c r="E18" s="62"/>
      <c r="H18" s="36"/>
    </row>
    <row r="19" spans="1:8" ht="24" customHeight="1" x14ac:dyDescent="0.2">
      <c r="A19" s="63" t="s">
        <v>21</v>
      </c>
      <c r="B19" s="177" t="s">
        <v>34</v>
      </c>
      <c r="C19" s="177"/>
      <c r="D19" s="177"/>
      <c r="E19" s="177"/>
      <c r="F19" s="177"/>
      <c r="G19" s="177"/>
      <c r="H19" s="177"/>
    </row>
    <row r="20" spans="1:8" ht="64.5" customHeight="1" x14ac:dyDescent="0.2">
      <c r="A20" s="64" t="s">
        <v>23</v>
      </c>
      <c r="B20" s="39" t="s">
        <v>24</v>
      </c>
      <c r="C20" s="40" t="s">
        <v>25</v>
      </c>
      <c r="D20" s="40" t="s">
        <v>26</v>
      </c>
      <c r="E20" s="40" t="s">
        <v>27</v>
      </c>
      <c r="F20" s="40" t="s">
        <v>28</v>
      </c>
      <c r="G20" s="40" t="s">
        <v>29</v>
      </c>
      <c r="H20" s="41" t="s">
        <v>30</v>
      </c>
    </row>
    <row r="21" spans="1:8" x14ac:dyDescent="0.2">
      <c r="A21" s="42">
        <v>641</v>
      </c>
      <c r="B21" s="65"/>
      <c r="C21" s="65">
        <f>C5+(C5*0.02)</f>
        <v>30.6</v>
      </c>
      <c r="D21" s="65"/>
      <c r="E21" s="65"/>
      <c r="F21" s="65"/>
      <c r="G21" s="65"/>
      <c r="H21" s="47"/>
    </row>
    <row r="22" spans="1:8" x14ac:dyDescent="0.2">
      <c r="A22" s="48">
        <v>634</v>
      </c>
      <c r="B22" s="66"/>
      <c r="C22" s="67"/>
      <c r="D22" s="68"/>
      <c r="E22" s="68"/>
      <c r="F22" s="68"/>
      <c r="G22" s="69"/>
      <c r="H22" s="53"/>
    </row>
    <row r="23" spans="1:8" x14ac:dyDescent="0.2">
      <c r="A23" s="48">
        <v>636</v>
      </c>
      <c r="B23" s="66"/>
      <c r="C23" s="67"/>
      <c r="D23" s="68"/>
      <c r="E23" s="68">
        <f>E7+(E7*0.02)</f>
        <v>8351800.7999999998</v>
      </c>
      <c r="F23" s="68"/>
      <c r="G23" s="69"/>
      <c r="H23" s="53"/>
    </row>
    <row r="24" spans="1:8" x14ac:dyDescent="0.2">
      <c r="A24" s="48">
        <v>638</v>
      </c>
      <c r="B24" s="66"/>
      <c r="C24" s="67"/>
      <c r="D24" s="68"/>
      <c r="E24" s="68"/>
      <c r="F24" s="68"/>
      <c r="G24" s="69"/>
      <c r="H24" s="53"/>
    </row>
    <row r="25" spans="1:8" x14ac:dyDescent="0.2">
      <c r="A25" s="48">
        <v>652</v>
      </c>
      <c r="B25" s="66"/>
      <c r="C25" s="67"/>
      <c r="D25" s="68">
        <f>D9+(D9*0.02)</f>
        <v>734196</v>
      </c>
      <c r="E25" s="68"/>
      <c r="F25" s="68"/>
      <c r="G25" s="69"/>
      <c r="H25" s="53"/>
    </row>
    <row r="26" spans="1:8" x14ac:dyDescent="0.2">
      <c r="A26" s="48">
        <v>661</v>
      </c>
      <c r="B26" s="66"/>
      <c r="C26" s="67">
        <f>C10+(C10*0.02)</f>
        <v>44849.4</v>
      </c>
      <c r="D26" s="68"/>
      <c r="E26" s="68"/>
      <c r="F26" s="68"/>
      <c r="G26" s="69"/>
      <c r="H26" s="53"/>
    </row>
    <row r="27" spans="1:8" x14ac:dyDescent="0.2">
      <c r="A27" s="48">
        <v>663</v>
      </c>
      <c r="B27" s="66"/>
      <c r="C27" s="67"/>
      <c r="D27" s="68"/>
      <c r="E27" s="68"/>
      <c r="F27" s="68">
        <f>F11+(F11*0.02)</f>
        <v>57630</v>
      </c>
      <c r="G27" s="69"/>
      <c r="H27" s="53"/>
    </row>
    <row r="28" spans="1:8" x14ac:dyDescent="0.2">
      <c r="A28" s="48" t="s">
        <v>35</v>
      </c>
      <c r="B28" s="66">
        <f>B12+(B12*0.02)</f>
        <v>1296336.3600000001</v>
      </c>
      <c r="C28" s="67"/>
      <c r="D28" s="68"/>
      <c r="E28" s="68">
        <f>E12+(E12*0.02)</f>
        <v>200991</v>
      </c>
      <c r="F28" s="68"/>
      <c r="G28" s="69"/>
      <c r="H28" s="53"/>
    </row>
    <row r="29" spans="1:8" x14ac:dyDescent="0.2">
      <c r="A29" s="48">
        <v>683</v>
      </c>
      <c r="B29" s="70"/>
      <c r="C29" s="67">
        <f>C13+(C13*0.02)</f>
        <v>2040</v>
      </c>
      <c r="D29" s="67"/>
      <c r="E29" s="68"/>
      <c r="F29" s="67"/>
      <c r="G29" s="71"/>
      <c r="H29" s="72"/>
    </row>
    <row r="30" spans="1:8" x14ac:dyDescent="0.2">
      <c r="A30" s="48" t="s">
        <v>31</v>
      </c>
      <c r="B30" s="70"/>
      <c r="C30" s="67"/>
      <c r="D30" s="67"/>
      <c r="E30" s="68"/>
      <c r="F30" s="67"/>
      <c r="G30" s="71">
        <f>G14+(G14*0.02)</f>
        <v>4590</v>
      </c>
      <c r="H30" s="72"/>
    </row>
    <row r="31" spans="1:8" x14ac:dyDescent="0.2">
      <c r="A31" s="48">
        <v>922</v>
      </c>
      <c r="B31" s="70"/>
      <c r="C31" s="67"/>
      <c r="D31" s="67"/>
      <c r="E31" s="68"/>
      <c r="F31" s="67"/>
      <c r="G31" s="71"/>
      <c r="H31" s="72"/>
    </row>
    <row r="32" spans="1:8" s="35" customFormat="1" ht="30" customHeight="1" x14ac:dyDescent="0.2">
      <c r="A32" s="57" t="s">
        <v>32</v>
      </c>
      <c r="B32" s="73">
        <f t="shared" ref="B32:H32" si="1">SUM(B21:B31)</f>
        <v>1296336.3600000001</v>
      </c>
      <c r="C32" s="73">
        <f t="shared" si="1"/>
        <v>46920</v>
      </c>
      <c r="D32" s="73">
        <f t="shared" si="1"/>
        <v>734196</v>
      </c>
      <c r="E32" s="73">
        <f t="shared" si="1"/>
        <v>8552791.8000000007</v>
      </c>
      <c r="F32" s="73">
        <f t="shared" si="1"/>
        <v>57630</v>
      </c>
      <c r="G32" s="73">
        <f t="shared" si="1"/>
        <v>4590</v>
      </c>
      <c r="H32" s="74">
        <f t="shared" si="1"/>
        <v>0</v>
      </c>
    </row>
    <row r="33" spans="1:8" s="35" customFormat="1" ht="28.5" customHeight="1" x14ac:dyDescent="0.2">
      <c r="A33" s="57" t="s">
        <v>36</v>
      </c>
      <c r="B33" s="178">
        <f>B32+C32+D32+E32+F32+G32+H32</f>
        <v>10692464.16</v>
      </c>
      <c r="C33" s="178"/>
      <c r="D33" s="178"/>
      <c r="E33" s="178"/>
      <c r="F33" s="178"/>
      <c r="G33" s="178"/>
      <c r="H33" s="178"/>
    </row>
    <row r="34" spans="1:8" x14ac:dyDescent="0.2">
      <c r="D34" s="75"/>
      <c r="E34" s="76"/>
    </row>
    <row r="35" spans="1:8" ht="25.5" x14ac:dyDescent="0.2">
      <c r="A35" s="63" t="s">
        <v>21</v>
      </c>
      <c r="B35" s="177" t="s">
        <v>37</v>
      </c>
      <c r="C35" s="177"/>
      <c r="D35" s="177"/>
      <c r="E35" s="177"/>
      <c r="F35" s="177"/>
      <c r="G35" s="177"/>
      <c r="H35" s="177"/>
    </row>
    <row r="36" spans="1:8" ht="63" customHeight="1" x14ac:dyDescent="0.2">
      <c r="A36" s="64" t="s">
        <v>23</v>
      </c>
      <c r="B36" s="39" t="s">
        <v>24</v>
      </c>
      <c r="C36" s="40" t="s">
        <v>25</v>
      </c>
      <c r="D36" s="40" t="s">
        <v>26</v>
      </c>
      <c r="E36" s="40" t="s">
        <v>27</v>
      </c>
      <c r="F36" s="40" t="s">
        <v>28</v>
      </c>
      <c r="G36" s="40" t="s">
        <v>29</v>
      </c>
      <c r="H36" s="41" t="s">
        <v>30</v>
      </c>
    </row>
    <row r="37" spans="1:8" x14ac:dyDescent="0.2">
      <c r="A37" s="42">
        <v>641</v>
      </c>
      <c r="B37" s="43"/>
      <c r="C37" s="44">
        <f>C21+(C21*0.02)</f>
        <v>31.212</v>
      </c>
      <c r="D37" s="45"/>
      <c r="E37" s="45"/>
      <c r="F37" s="45"/>
      <c r="G37" s="46"/>
      <c r="H37" s="47"/>
    </row>
    <row r="38" spans="1:8" x14ac:dyDescent="0.2">
      <c r="A38" s="48">
        <v>634</v>
      </c>
      <c r="B38" s="49"/>
      <c r="C38" s="50"/>
      <c r="D38" s="51"/>
      <c r="E38" s="51"/>
      <c r="F38" s="51"/>
      <c r="G38" s="52"/>
      <c r="H38" s="53"/>
    </row>
    <row r="39" spans="1:8" x14ac:dyDescent="0.2">
      <c r="A39" s="48">
        <v>636</v>
      </c>
      <c r="B39" s="49"/>
      <c r="C39" s="50"/>
      <c r="D39" s="51"/>
      <c r="E39" s="51">
        <f>E23+(E23*0.02)</f>
        <v>8518836.8159999996</v>
      </c>
      <c r="F39" s="51"/>
      <c r="G39" s="52"/>
      <c r="H39" s="53"/>
    </row>
    <row r="40" spans="1:8" x14ac:dyDescent="0.2">
      <c r="A40" s="48">
        <v>638</v>
      </c>
      <c r="B40" s="49"/>
      <c r="C40" s="50"/>
      <c r="D40" s="51"/>
      <c r="E40" s="51"/>
      <c r="F40" s="51"/>
      <c r="G40" s="52"/>
      <c r="H40" s="53"/>
    </row>
    <row r="41" spans="1:8" x14ac:dyDescent="0.2">
      <c r="A41" s="48">
        <v>652</v>
      </c>
      <c r="B41" s="49"/>
      <c r="C41" s="50"/>
      <c r="D41" s="51">
        <f>D25+(D25*0.02)</f>
        <v>748879.92</v>
      </c>
      <c r="E41" s="51"/>
      <c r="F41" s="51"/>
      <c r="G41" s="52"/>
      <c r="H41" s="53"/>
    </row>
    <row r="42" spans="1:8" x14ac:dyDescent="0.2">
      <c r="A42" s="48">
        <v>661</v>
      </c>
      <c r="B42" s="49"/>
      <c r="C42" s="50">
        <f>C26+(C26*0.02)</f>
        <v>45746.387999999999</v>
      </c>
      <c r="D42" s="51"/>
      <c r="E42" s="51"/>
      <c r="F42" s="51"/>
      <c r="G42" s="52"/>
      <c r="H42" s="53"/>
    </row>
    <row r="43" spans="1:8" x14ac:dyDescent="0.2">
      <c r="A43" s="48">
        <v>663</v>
      </c>
      <c r="B43" s="54"/>
      <c r="C43" s="50"/>
      <c r="D43" s="50"/>
      <c r="E43" s="51"/>
      <c r="F43" s="50">
        <f>F27+(F27*0.02)</f>
        <v>58782.6</v>
      </c>
      <c r="G43" s="55"/>
      <c r="H43" s="72"/>
    </row>
    <row r="44" spans="1:8" x14ac:dyDescent="0.2">
      <c r="A44" s="48" t="s">
        <v>35</v>
      </c>
      <c r="B44" s="54">
        <f>B28+(B28*0.02)</f>
        <v>1322263.0872000002</v>
      </c>
      <c r="C44" s="50"/>
      <c r="D44" s="50"/>
      <c r="E44" s="51">
        <f>E28+(E28*0.02)</f>
        <v>205010.82</v>
      </c>
      <c r="F44" s="50"/>
      <c r="G44" s="55"/>
      <c r="H44" s="72"/>
    </row>
    <row r="45" spans="1:8" x14ac:dyDescent="0.2">
      <c r="A45" s="48">
        <v>683</v>
      </c>
      <c r="B45" s="54"/>
      <c r="C45" s="50">
        <f>C29+(C29*0.02)</f>
        <v>2080.8000000000002</v>
      </c>
      <c r="D45" s="50"/>
      <c r="E45" s="51"/>
      <c r="F45" s="50"/>
      <c r="G45" s="55"/>
      <c r="H45" s="72"/>
    </row>
    <row r="46" spans="1:8" x14ac:dyDescent="0.2">
      <c r="A46" s="48" t="s">
        <v>31</v>
      </c>
      <c r="B46" s="54"/>
      <c r="C46" s="50"/>
      <c r="D46" s="50"/>
      <c r="E46" s="51"/>
      <c r="F46" s="50"/>
      <c r="G46" s="55">
        <f>G30+(G30*0.02)</f>
        <v>4681.8</v>
      </c>
      <c r="H46" s="72"/>
    </row>
    <row r="47" spans="1:8" ht="13.5" customHeight="1" x14ac:dyDescent="0.2">
      <c r="A47" s="48">
        <v>922</v>
      </c>
      <c r="B47" s="54"/>
      <c r="C47" s="50"/>
      <c r="D47" s="50"/>
      <c r="E47" s="51"/>
      <c r="F47" s="50"/>
      <c r="G47" s="55"/>
      <c r="H47" s="72"/>
    </row>
    <row r="48" spans="1:8" s="35" customFormat="1" ht="30" customHeight="1" x14ac:dyDescent="0.2">
      <c r="A48" s="57" t="s">
        <v>32</v>
      </c>
      <c r="B48" s="73">
        <f t="shared" ref="B48:G48" si="2">SUM(B37:B47)</f>
        <v>1322263.0872000002</v>
      </c>
      <c r="C48" s="73">
        <f t="shared" si="2"/>
        <v>47858.400000000001</v>
      </c>
      <c r="D48" s="73">
        <f t="shared" si="2"/>
        <v>748879.92</v>
      </c>
      <c r="E48" s="73">
        <f t="shared" si="2"/>
        <v>8723847.6359999999</v>
      </c>
      <c r="F48" s="73">
        <f t="shared" si="2"/>
        <v>58782.6</v>
      </c>
      <c r="G48" s="73">
        <f t="shared" si="2"/>
        <v>4681.8</v>
      </c>
      <c r="H48" s="74">
        <v>0</v>
      </c>
    </row>
    <row r="49" spans="1:8" s="35" customFormat="1" ht="28.5" customHeight="1" x14ac:dyDescent="0.2">
      <c r="A49" s="57" t="s">
        <v>38</v>
      </c>
      <c r="B49" s="178">
        <f>B48+C48+D48+E48+F48+G48+H48</f>
        <v>10906313.443200001</v>
      </c>
      <c r="C49" s="178"/>
      <c r="D49" s="178"/>
      <c r="E49" s="178"/>
      <c r="F49" s="178"/>
      <c r="G49" s="178"/>
      <c r="H49" s="178"/>
    </row>
    <row r="50" spans="1:8" ht="13.5" customHeight="1" x14ac:dyDescent="0.2">
      <c r="C50" s="77"/>
      <c r="D50" s="75"/>
      <c r="E50" s="78"/>
    </row>
    <row r="51" spans="1:8" ht="13.5" customHeight="1" x14ac:dyDescent="0.2">
      <c r="C51" s="77"/>
      <c r="D51" s="79"/>
      <c r="E51" s="80"/>
    </row>
    <row r="52" spans="1:8" ht="13.5" customHeight="1" x14ac:dyDescent="0.2">
      <c r="D52" s="75"/>
      <c r="E52" s="81"/>
    </row>
    <row r="53" spans="1:8" ht="13.5" customHeight="1" x14ac:dyDescent="0.2">
      <c r="D53" s="79"/>
      <c r="E53" s="82"/>
    </row>
    <row r="54" spans="1:8" ht="13.5" customHeight="1" x14ac:dyDescent="0.2">
      <c r="D54" s="75"/>
      <c r="E54" s="76"/>
    </row>
    <row r="55" spans="1:8" ht="28.5" customHeight="1" x14ac:dyDescent="0.2">
      <c r="C55" s="77"/>
      <c r="D55" s="75"/>
      <c r="E55" s="83"/>
    </row>
    <row r="56" spans="1:8" ht="13.5" customHeight="1" x14ac:dyDescent="0.2">
      <c r="C56" s="77"/>
      <c r="D56" s="75"/>
      <c r="E56" s="80"/>
    </row>
    <row r="57" spans="1:8" ht="13.5" customHeight="1" x14ac:dyDescent="0.2">
      <c r="D57" s="75"/>
      <c r="E57" s="76"/>
    </row>
    <row r="58" spans="1:8" ht="13.5" customHeight="1" x14ac:dyDescent="0.2">
      <c r="D58" s="75"/>
      <c r="E58" s="82"/>
    </row>
    <row r="59" spans="1:8" ht="13.5" customHeight="1" x14ac:dyDescent="0.2">
      <c r="D59" s="75"/>
      <c r="E59" s="76"/>
    </row>
    <row r="60" spans="1:8" ht="22.5" customHeight="1" x14ac:dyDescent="0.2">
      <c r="D60" s="75"/>
      <c r="E60" s="84"/>
    </row>
    <row r="61" spans="1:8" ht="13.5" customHeight="1" x14ac:dyDescent="0.2">
      <c r="D61" s="75"/>
      <c r="E61" s="81"/>
    </row>
    <row r="62" spans="1:8" ht="13.5" customHeight="1" x14ac:dyDescent="0.2">
      <c r="B62" s="77"/>
      <c r="D62" s="75"/>
      <c r="E62" s="85"/>
    </row>
    <row r="63" spans="1:8" ht="13.5" customHeight="1" x14ac:dyDescent="0.2">
      <c r="C63" s="77"/>
      <c r="D63" s="75"/>
      <c r="E63" s="85"/>
    </row>
    <row r="64" spans="1:8" ht="13.5" customHeight="1" x14ac:dyDescent="0.2">
      <c r="C64" s="77"/>
      <c r="D64" s="79"/>
      <c r="E64" s="80"/>
    </row>
    <row r="65" spans="1:5" ht="13.5" customHeight="1" x14ac:dyDescent="0.2">
      <c r="D65" s="75"/>
      <c r="E65" s="76"/>
    </row>
    <row r="66" spans="1:5" ht="13.5" customHeight="1" x14ac:dyDescent="0.2">
      <c r="B66" s="77"/>
      <c r="D66" s="75"/>
      <c r="E66" s="78"/>
    </row>
    <row r="67" spans="1:5" ht="13.5" customHeight="1" x14ac:dyDescent="0.2">
      <c r="C67" s="77"/>
      <c r="D67" s="75"/>
      <c r="E67" s="85"/>
    </row>
    <row r="68" spans="1:5" ht="13.5" customHeight="1" x14ac:dyDescent="0.2">
      <c r="C68" s="77"/>
      <c r="D68" s="79"/>
      <c r="E68" s="80"/>
    </row>
    <row r="69" spans="1:5" ht="13.5" customHeight="1" x14ac:dyDescent="0.2">
      <c r="D69" s="75"/>
      <c r="E69" s="76"/>
    </row>
    <row r="70" spans="1:5" ht="13.5" customHeight="1" x14ac:dyDescent="0.2">
      <c r="C70" s="77"/>
      <c r="D70" s="75"/>
      <c r="E70" s="85"/>
    </row>
    <row r="71" spans="1:5" ht="22.5" customHeight="1" x14ac:dyDescent="0.2">
      <c r="D71" s="79"/>
      <c r="E71" s="84"/>
    </row>
    <row r="72" spans="1:5" ht="13.5" customHeight="1" x14ac:dyDescent="0.2">
      <c r="D72" s="75"/>
      <c r="E72" s="76"/>
    </row>
    <row r="73" spans="1:5" ht="13.5" customHeight="1" x14ac:dyDescent="0.2">
      <c r="D73" s="79"/>
      <c r="E73" s="80"/>
    </row>
    <row r="74" spans="1:5" ht="13.5" customHeight="1" x14ac:dyDescent="0.2">
      <c r="D74" s="75"/>
      <c r="E74" s="76"/>
    </row>
    <row r="75" spans="1:5" ht="13.5" customHeight="1" x14ac:dyDescent="0.2">
      <c r="D75" s="75"/>
      <c r="E75" s="76"/>
    </row>
    <row r="76" spans="1:5" ht="13.5" customHeight="1" x14ac:dyDescent="0.2">
      <c r="A76" s="77"/>
      <c r="D76" s="86"/>
      <c r="E76" s="85"/>
    </row>
    <row r="77" spans="1:5" ht="13.5" customHeight="1" x14ac:dyDescent="0.2">
      <c r="B77" s="77"/>
      <c r="C77" s="77"/>
      <c r="D77" s="87"/>
      <c r="E77" s="85"/>
    </row>
    <row r="78" spans="1:5" ht="13.5" customHeight="1" x14ac:dyDescent="0.2">
      <c r="B78" s="77"/>
      <c r="C78" s="77"/>
      <c r="D78" s="87"/>
      <c r="E78" s="78"/>
    </row>
    <row r="79" spans="1:5" ht="13.5" customHeight="1" x14ac:dyDescent="0.2">
      <c r="B79" s="77"/>
      <c r="C79" s="77"/>
      <c r="D79" s="79"/>
      <c r="E79" s="82"/>
    </row>
    <row r="80" spans="1:5" x14ac:dyDescent="0.2">
      <c r="D80" s="75"/>
      <c r="E80" s="76"/>
    </row>
    <row r="81" spans="2:5" x14ac:dyDescent="0.2">
      <c r="B81" s="77"/>
      <c r="D81" s="75"/>
      <c r="E81" s="85"/>
    </row>
    <row r="82" spans="2:5" x14ac:dyDescent="0.2">
      <c r="C82" s="77"/>
      <c r="D82" s="75"/>
      <c r="E82" s="78"/>
    </row>
    <row r="83" spans="2:5" x14ac:dyDescent="0.2">
      <c r="C83" s="77"/>
      <c r="D83" s="79"/>
      <c r="E83" s="80"/>
    </row>
    <row r="84" spans="2:5" x14ac:dyDescent="0.2">
      <c r="D84" s="75"/>
      <c r="E84" s="76"/>
    </row>
    <row r="85" spans="2:5" x14ac:dyDescent="0.2">
      <c r="D85" s="75"/>
      <c r="E85" s="76"/>
    </row>
    <row r="86" spans="2:5" x14ac:dyDescent="0.2">
      <c r="D86" s="88"/>
      <c r="E86" s="89"/>
    </row>
    <row r="87" spans="2:5" x14ac:dyDescent="0.2">
      <c r="D87" s="75"/>
      <c r="E87" s="76"/>
    </row>
    <row r="88" spans="2:5" x14ac:dyDescent="0.2">
      <c r="D88" s="75"/>
      <c r="E88" s="76"/>
    </row>
    <row r="89" spans="2:5" x14ac:dyDescent="0.2">
      <c r="D89" s="75"/>
      <c r="E89" s="76"/>
    </row>
    <row r="90" spans="2:5" x14ac:dyDescent="0.2">
      <c r="D90" s="79"/>
      <c r="E90" s="80"/>
    </row>
    <row r="91" spans="2:5" x14ac:dyDescent="0.2">
      <c r="D91" s="75"/>
      <c r="E91" s="76"/>
    </row>
    <row r="92" spans="2:5" x14ac:dyDescent="0.2">
      <c r="D92" s="79"/>
      <c r="E92" s="80"/>
    </row>
    <row r="93" spans="2:5" x14ac:dyDescent="0.2">
      <c r="D93" s="75"/>
      <c r="E93" s="76"/>
    </row>
    <row r="94" spans="2:5" x14ac:dyDescent="0.2">
      <c r="D94" s="75"/>
      <c r="E94" s="76"/>
    </row>
    <row r="95" spans="2:5" x14ac:dyDescent="0.2">
      <c r="D95" s="75"/>
      <c r="E95" s="76"/>
    </row>
    <row r="96" spans="2:5" x14ac:dyDescent="0.2">
      <c r="D96" s="75"/>
      <c r="E96" s="76"/>
    </row>
    <row r="97" spans="1:5" ht="28.5" customHeight="1" x14ac:dyDescent="0.2">
      <c r="A97" s="90"/>
      <c r="B97" s="90"/>
      <c r="C97" s="90"/>
      <c r="D97" s="91"/>
      <c r="E97" s="92"/>
    </row>
    <row r="98" spans="1:5" x14ac:dyDescent="0.2">
      <c r="C98" s="77"/>
      <c r="D98" s="75"/>
      <c r="E98" s="78"/>
    </row>
    <row r="99" spans="1:5" x14ac:dyDescent="0.2">
      <c r="E99" s="93"/>
    </row>
    <row r="100" spans="1:5" x14ac:dyDescent="0.2">
      <c r="D100" s="75"/>
      <c r="E100" s="76"/>
    </row>
    <row r="101" spans="1:5" x14ac:dyDescent="0.2">
      <c r="D101" s="88"/>
      <c r="E101" s="89"/>
    </row>
    <row r="102" spans="1:5" x14ac:dyDescent="0.2">
      <c r="D102" s="88"/>
      <c r="E102" s="89"/>
    </row>
    <row r="103" spans="1:5" x14ac:dyDescent="0.2">
      <c r="D103" s="75"/>
      <c r="E103" s="76"/>
    </row>
    <row r="104" spans="1:5" x14ac:dyDescent="0.2">
      <c r="D104" s="79"/>
      <c r="E104" s="80"/>
    </row>
    <row r="105" spans="1:5" x14ac:dyDescent="0.2">
      <c r="D105" s="75"/>
      <c r="E105" s="76"/>
    </row>
    <row r="106" spans="1:5" x14ac:dyDescent="0.2">
      <c r="D106" s="75"/>
      <c r="E106" s="76"/>
    </row>
    <row r="107" spans="1:5" x14ac:dyDescent="0.2">
      <c r="D107" s="79"/>
      <c r="E107" s="80"/>
    </row>
    <row r="108" spans="1:5" x14ac:dyDescent="0.2">
      <c r="D108" s="75"/>
      <c r="E108" s="76"/>
    </row>
    <row r="109" spans="1:5" x14ac:dyDescent="0.2">
      <c r="D109" s="88"/>
      <c r="E109" s="89"/>
    </row>
    <row r="110" spans="1:5" x14ac:dyDescent="0.2">
      <c r="D110" s="79"/>
      <c r="E110" s="93"/>
    </row>
    <row r="111" spans="1:5" x14ac:dyDescent="0.2">
      <c r="D111" s="75"/>
      <c r="E111" s="89"/>
    </row>
    <row r="112" spans="1:5" x14ac:dyDescent="0.2">
      <c r="D112" s="79"/>
      <c r="E112" s="80"/>
    </row>
    <row r="113" spans="2:5" x14ac:dyDescent="0.2">
      <c r="D113" s="75"/>
      <c r="E113" s="76"/>
    </row>
    <row r="114" spans="2:5" x14ac:dyDescent="0.2">
      <c r="C114" s="77"/>
      <c r="D114" s="75"/>
      <c r="E114" s="78"/>
    </row>
    <row r="115" spans="2:5" x14ac:dyDescent="0.2">
      <c r="D115" s="75"/>
      <c r="E115" s="80"/>
    </row>
    <row r="116" spans="2:5" x14ac:dyDescent="0.2">
      <c r="D116" s="75"/>
      <c r="E116" s="89"/>
    </row>
    <row r="117" spans="2:5" x14ac:dyDescent="0.2">
      <c r="C117" s="77"/>
      <c r="D117" s="75"/>
      <c r="E117" s="94"/>
    </row>
    <row r="118" spans="2:5" x14ac:dyDescent="0.2">
      <c r="C118" s="77"/>
      <c r="D118" s="79"/>
      <c r="E118" s="82"/>
    </row>
    <row r="119" spans="2:5" x14ac:dyDescent="0.2">
      <c r="D119" s="75"/>
      <c r="E119" s="76"/>
    </row>
    <row r="120" spans="2:5" x14ac:dyDescent="0.2">
      <c r="E120" s="19"/>
    </row>
    <row r="121" spans="2:5" ht="11.25" customHeight="1" x14ac:dyDescent="0.2">
      <c r="D121" s="88"/>
      <c r="E121" s="89"/>
    </row>
    <row r="122" spans="2:5" ht="24" customHeight="1" x14ac:dyDescent="0.2">
      <c r="B122" s="77"/>
      <c r="D122" s="88"/>
      <c r="E122" s="95"/>
    </row>
    <row r="123" spans="2:5" ht="15" customHeight="1" x14ac:dyDescent="0.2">
      <c r="C123" s="77"/>
      <c r="D123" s="88"/>
      <c r="E123" s="95"/>
    </row>
    <row r="124" spans="2:5" ht="11.25" customHeight="1" x14ac:dyDescent="0.2">
      <c r="E124" s="93"/>
    </row>
    <row r="125" spans="2:5" x14ac:dyDescent="0.2">
      <c r="D125" s="88"/>
      <c r="E125" s="89"/>
    </row>
    <row r="126" spans="2:5" ht="13.5" customHeight="1" x14ac:dyDescent="0.2">
      <c r="B126" s="77"/>
      <c r="D126" s="88"/>
      <c r="E126" s="31"/>
    </row>
    <row r="127" spans="2:5" ht="12.75" customHeight="1" x14ac:dyDescent="0.2">
      <c r="C127" s="77"/>
      <c r="D127" s="88"/>
      <c r="E127" s="78"/>
    </row>
    <row r="128" spans="2:5" ht="12.75" customHeight="1" x14ac:dyDescent="0.2">
      <c r="C128" s="77"/>
      <c r="D128" s="79"/>
      <c r="E128" s="82"/>
    </row>
    <row r="129" spans="1:5" x14ac:dyDescent="0.2">
      <c r="D129" s="75"/>
      <c r="E129" s="76"/>
    </row>
    <row r="130" spans="1:5" x14ac:dyDescent="0.2">
      <c r="C130" s="77"/>
      <c r="D130" s="75"/>
      <c r="E130" s="94"/>
    </row>
    <row r="131" spans="1:5" x14ac:dyDescent="0.2">
      <c r="E131" s="93"/>
    </row>
    <row r="132" spans="1:5" x14ac:dyDescent="0.2">
      <c r="D132" s="88"/>
      <c r="E132" s="89"/>
    </row>
    <row r="133" spans="1:5" x14ac:dyDescent="0.2">
      <c r="D133" s="75"/>
      <c r="E133" s="76"/>
    </row>
    <row r="134" spans="1:5" ht="19.5" customHeight="1" x14ac:dyDescent="0.2">
      <c r="A134" s="96"/>
      <c r="B134" s="60"/>
      <c r="C134" s="60"/>
      <c r="D134" s="60"/>
      <c r="E134" s="85"/>
    </row>
    <row r="135" spans="1:5" ht="15" customHeight="1" x14ac:dyDescent="0.2">
      <c r="A135" s="77"/>
      <c r="D135" s="86"/>
      <c r="E135" s="85"/>
    </row>
    <row r="136" spans="1:5" x14ac:dyDescent="0.2">
      <c r="A136" s="77"/>
      <c r="B136" s="77"/>
      <c r="D136" s="86"/>
      <c r="E136" s="78"/>
    </row>
    <row r="137" spans="1:5" x14ac:dyDescent="0.2">
      <c r="C137" s="77"/>
      <c r="D137" s="75"/>
      <c r="E137" s="85"/>
    </row>
    <row r="138" spans="1:5" x14ac:dyDescent="0.2">
      <c r="D138" s="79"/>
      <c r="E138" s="80"/>
    </row>
    <row r="139" spans="1:5" x14ac:dyDescent="0.2">
      <c r="B139" s="77"/>
      <c r="D139" s="75"/>
      <c r="E139" s="78"/>
    </row>
    <row r="140" spans="1:5" x14ac:dyDescent="0.2">
      <c r="C140" s="77"/>
      <c r="D140" s="75"/>
      <c r="E140" s="78"/>
    </row>
    <row r="141" spans="1:5" x14ac:dyDescent="0.2">
      <c r="D141" s="79"/>
      <c r="E141" s="82"/>
    </row>
    <row r="142" spans="1:5" ht="22.5" customHeight="1" x14ac:dyDescent="0.2">
      <c r="C142" s="77"/>
      <c r="D142" s="75"/>
      <c r="E142" s="83"/>
    </row>
    <row r="143" spans="1:5" x14ac:dyDescent="0.2">
      <c r="D143" s="75"/>
      <c r="E143" s="82"/>
    </row>
    <row r="144" spans="1:5" x14ac:dyDescent="0.2">
      <c r="B144" s="77"/>
      <c r="D144" s="75"/>
      <c r="E144" s="85"/>
    </row>
    <row r="145" spans="1:5" x14ac:dyDescent="0.2">
      <c r="C145" s="77"/>
      <c r="D145" s="75"/>
      <c r="E145" s="85"/>
    </row>
    <row r="146" spans="1:5" x14ac:dyDescent="0.2">
      <c r="D146" s="79"/>
      <c r="E146" s="80"/>
    </row>
    <row r="147" spans="1:5" ht="13.5" customHeight="1" x14ac:dyDescent="0.2">
      <c r="A147" s="77"/>
      <c r="D147" s="86"/>
      <c r="E147" s="85"/>
    </row>
    <row r="148" spans="1:5" ht="13.5" customHeight="1" x14ac:dyDescent="0.2">
      <c r="B148" s="77"/>
      <c r="D148" s="75"/>
      <c r="E148" s="85"/>
    </row>
    <row r="149" spans="1:5" ht="13.5" customHeight="1" x14ac:dyDescent="0.2">
      <c r="C149" s="77"/>
      <c r="D149" s="75"/>
      <c r="E149" s="78"/>
    </row>
    <row r="150" spans="1:5" x14ac:dyDescent="0.2">
      <c r="C150" s="77"/>
      <c r="D150" s="79"/>
      <c r="E150" s="80"/>
    </row>
    <row r="151" spans="1:5" x14ac:dyDescent="0.2">
      <c r="C151" s="77"/>
      <c r="D151" s="75"/>
      <c r="E151" s="78"/>
    </row>
    <row r="152" spans="1:5" x14ac:dyDescent="0.2">
      <c r="E152" s="93"/>
    </row>
    <row r="153" spans="1:5" x14ac:dyDescent="0.2">
      <c r="C153" s="77"/>
      <c r="D153" s="75"/>
      <c r="E153" s="94"/>
    </row>
    <row r="154" spans="1:5" x14ac:dyDescent="0.2">
      <c r="C154" s="77"/>
      <c r="D154" s="79"/>
      <c r="E154" s="82"/>
    </row>
    <row r="155" spans="1:5" x14ac:dyDescent="0.2">
      <c r="E155" s="93"/>
    </row>
    <row r="156" spans="1:5" x14ac:dyDescent="0.2">
      <c r="B156" s="77"/>
      <c r="D156" s="88"/>
      <c r="E156" s="31"/>
    </row>
    <row r="157" spans="1:5" x14ac:dyDescent="0.2">
      <c r="C157" s="77"/>
      <c r="D157" s="88"/>
      <c r="E157" s="78"/>
    </row>
    <row r="158" spans="1:5" x14ac:dyDescent="0.2">
      <c r="C158" s="77"/>
      <c r="D158" s="79"/>
      <c r="E158" s="82"/>
    </row>
    <row r="159" spans="1:5" x14ac:dyDescent="0.2">
      <c r="C159" s="77"/>
      <c r="D159" s="79"/>
      <c r="E159" s="82"/>
    </row>
    <row r="160" spans="1:5" x14ac:dyDescent="0.2">
      <c r="D160" s="75"/>
      <c r="E160" s="76"/>
    </row>
    <row r="161" spans="1:5" s="25" customFormat="1" ht="18" customHeight="1" x14ac:dyDescent="0.25">
      <c r="A161" s="179"/>
      <c r="B161" s="179"/>
      <c r="C161" s="179"/>
      <c r="D161" s="179"/>
      <c r="E161" s="179"/>
    </row>
    <row r="162" spans="1:5" ht="28.5" customHeight="1" x14ac:dyDescent="0.2">
      <c r="A162" s="90"/>
      <c r="B162" s="90"/>
      <c r="C162" s="90"/>
      <c r="D162" s="91"/>
      <c r="E162" s="92"/>
    </row>
    <row r="164" spans="1:5" ht="15.75" x14ac:dyDescent="0.2">
      <c r="A164" s="97"/>
      <c r="B164" s="77"/>
      <c r="C164" s="77"/>
      <c r="D164" s="98"/>
      <c r="E164" s="99"/>
    </row>
    <row r="165" spans="1:5" x14ac:dyDescent="0.2">
      <c r="A165" s="77"/>
      <c r="B165" s="77"/>
      <c r="C165" s="77"/>
      <c r="D165" s="98"/>
      <c r="E165" s="99"/>
    </row>
    <row r="166" spans="1:5" ht="17.25" customHeight="1" x14ac:dyDescent="0.2">
      <c r="A166" s="77"/>
      <c r="B166" s="77"/>
      <c r="C166" s="77"/>
      <c r="D166" s="98"/>
      <c r="E166" s="99"/>
    </row>
    <row r="167" spans="1:5" ht="13.5" customHeight="1" x14ac:dyDescent="0.2">
      <c r="A167" s="77"/>
      <c r="B167" s="77"/>
      <c r="C167" s="77"/>
      <c r="D167" s="98"/>
      <c r="E167" s="99"/>
    </row>
    <row r="168" spans="1:5" x14ac:dyDescent="0.2">
      <c r="A168" s="77"/>
      <c r="B168" s="77"/>
      <c r="C168" s="77"/>
      <c r="D168" s="98"/>
      <c r="E168" s="99"/>
    </row>
    <row r="169" spans="1:5" x14ac:dyDescent="0.2">
      <c r="A169" s="77"/>
      <c r="B169" s="77"/>
      <c r="C169" s="77"/>
    </row>
    <row r="170" spans="1:5" x14ac:dyDescent="0.2">
      <c r="A170" s="77"/>
      <c r="B170" s="77"/>
      <c r="C170" s="77"/>
      <c r="D170" s="98"/>
      <c r="E170" s="99"/>
    </row>
    <row r="171" spans="1:5" x14ac:dyDescent="0.2">
      <c r="A171" s="77"/>
      <c r="B171" s="77"/>
      <c r="C171" s="77"/>
      <c r="D171" s="98"/>
      <c r="E171" s="100"/>
    </row>
    <row r="172" spans="1:5" x14ac:dyDescent="0.2">
      <c r="A172" s="77"/>
      <c r="B172" s="77"/>
      <c r="C172" s="77"/>
      <c r="D172" s="98"/>
      <c r="E172" s="99"/>
    </row>
    <row r="173" spans="1:5" ht="22.5" customHeight="1" x14ac:dyDescent="0.2">
      <c r="A173" s="77"/>
      <c r="B173" s="77"/>
      <c r="C173" s="77"/>
      <c r="D173" s="98"/>
      <c r="E173" s="83"/>
    </row>
    <row r="174" spans="1:5" ht="22.5" customHeight="1" x14ac:dyDescent="0.2">
      <c r="D174" s="79"/>
      <c r="E174" s="84"/>
    </row>
  </sheetData>
  <mergeCells count="8">
    <mergeCell ref="B35:H35"/>
    <mergeCell ref="B49:H49"/>
    <mergeCell ref="A161:E161"/>
    <mergeCell ref="A1:H1"/>
    <mergeCell ref="B3:H3"/>
    <mergeCell ref="B17:H17"/>
    <mergeCell ref="B19:H19"/>
    <mergeCell ref="B33:H33"/>
  </mergeCells>
  <printOptions horizontalCentered="1"/>
  <pageMargins left="0.196527777777778" right="0.196527777777778" top="0.43333333333333302" bottom="0.39374999999999999" header="0.51180555555555496" footer="0.31527777777777799"/>
  <pageSetup paperSize="9" scale="88" firstPageNumber="2" orientation="landscape" useFirstPageNumber="1" horizontalDpi="300" verticalDpi="300"/>
  <headerFooter>
    <oddFooter>&amp;R&amp;P</oddFooter>
  </headerFooter>
  <rowBreaks count="3" manualBreakCount="3">
    <brk id="17" max="16383" man="1"/>
    <brk id="95" max="16383" man="1"/>
    <brk id="15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6"/>
  <sheetViews>
    <sheetView tabSelected="1" zoomScale="110" zoomScaleNormal="110" workbookViewId="0">
      <selection activeCell="H8" sqref="H8"/>
    </sheetView>
  </sheetViews>
  <sheetFormatPr defaultRowHeight="12.75" x14ac:dyDescent="0.2"/>
  <cols>
    <col min="1" max="1" width="10.140625" style="101" customWidth="1"/>
    <col min="2" max="2" width="47.7109375" style="102" customWidth="1"/>
    <col min="3" max="3" width="12.7109375" style="103" customWidth="1"/>
    <col min="4" max="4" width="9.85546875" style="103" customWidth="1"/>
    <col min="5" max="6" width="9.42578125" style="103" customWidth="1"/>
    <col min="7" max="7" width="10" style="103" customWidth="1"/>
    <col min="8" max="8" width="7.42578125" style="103" customWidth="1"/>
    <col min="9" max="9" width="11.42578125" style="103" customWidth="1"/>
    <col min="10" max="10" width="9.28515625" style="103" customWidth="1"/>
    <col min="11" max="11" width="13" style="103" customWidth="1"/>
    <col min="12" max="12" width="13.7109375" style="103" customWidth="1"/>
    <col min="13" max="1025" width="11.42578125" style="1" customWidth="1"/>
  </cols>
  <sheetData>
    <row r="1" spans="1:13" ht="24" customHeight="1" x14ac:dyDescent="0.2">
      <c r="A1" s="180" t="s">
        <v>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s="99" customFormat="1" ht="78.75" x14ac:dyDescent="0.2">
      <c r="A2" s="104" t="s">
        <v>40</v>
      </c>
      <c r="B2" s="104" t="s">
        <v>41</v>
      </c>
      <c r="C2" s="105" t="s">
        <v>42</v>
      </c>
      <c r="D2" s="106" t="s">
        <v>24</v>
      </c>
      <c r="E2" s="106" t="s">
        <v>25</v>
      </c>
      <c r="F2" s="106" t="s">
        <v>26</v>
      </c>
      <c r="G2" s="106" t="s">
        <v>27</v>
      </c>
      <c r="H2" s="106" t="s">
        <v>43</v>
      </c>
      <c r="I2" s="106" t="s">
        <v>44</v>
      </c>
      <c r="J2" s="106" t="s">
        <v>30</v>
      </c>
      <c r="K2" s="105" t="s">
        <v>45</v>
      </c>
      <c r="L2" s="105" t="s">
        <v>46</v>
      </c>
    </row>
    <row r="3" spans="1:13" x14ac:dyDescent="0.2">
      <c r="A3" s="107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3" s="99" customFormat="1" x14ac:dyDescent="0.2">
      <c r="A4" s="150"/>
      <c r="B4" s="164" t="s">
        <v>47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x14ac:dyDescent="0.2">
      <c r="A5" s="150"/>
      <c r="B5" s="166" t="s">
        <v>48</v>
      </c>
      <c r="C5" s="148">
        <f>SUM( C7+C64+C84+C123+C196+C223)</f>
        <v>10482808</v>
      </c>
      <c r="D5" s="148">
        <f>SUM(C7:C7)</f>
        <v>1270918</v>
      </c>
      <c r="E5" s="148">
        <f>SUM(C64:C64)</f>
        <v>46000</v>
      </c>
      <c r="F5" s="148">
        <f>SUM(F84:F84)</f>
        <v>719800</v>
      </c>
      <c r="G5" s="148">
        <f>SUM(G126+G156+G170+G180)</f>
        <v>8385090</v>
      </c>
      <c r="H5" s="148">
        <f>SUM(H196)</f>
        <v>56500</v>
      </c>
      <c r="I5" s="148">
        <f>SUM(I223:I223)</f>
        <v>4500</v>
      </c>
      <c r="J5" s="149"/>
      <c r="K5" s="148">
        <f>SUM(K7+K64+K84+K123+K196+K223)</f>
        <v>10692464.16</v>
      </c>
      <c r="L5" s="148">
        <f>SUM(L7+L64+L84+L123+L196+L223)</f>
        <v>10906313.443200001</v>
      </c>
    </row>
    <row r="6" spans="1:13" x14ac:dyDescent="0.2">
      <c r="A6" s="107"/>
      <c r="B6" s="110"/>
      <c r="C6" s="111"/>
      <c r="D6" s="109"/>
      <c r="E6" s="109"/>
      <c r="F6" s="109"/>
      <c r="G6" s="109" t="s">
        <v>49</v>
      </c>
      <c r="H6" s="109"/>
      <c r="I6" s="109"/>
      <c r="J6" s="109"/>
      <c r="K6" s="111"/>
      <c r="L6" s="111"/>
    </row>
    <row r="7" spans="1:13" x14ac:dyDescent="0.2">
      <c r="A7" s="112" t="s">
        <v>50</v>
      </c>
      <c r="B7" s="113" t="s">
        <v>51</v>
      </c>
      <c r="C7" s="114">
        <f>SUM(C10+C39+C51+C58)</f>
        <v>1270918</v>
      </c>
      <c r="D7" s="114">
        <f>SUM(D10+D39+D51+D58)</f>
        <v>1270918</v>
      </c>
      <c r="E7" s="114"/>
      <c r="F7" s="114"/>
      <c r="G7" s="114"/>
      <c r="H7" s="114"/>
      <c r="I7" s="114"/>
      <c r="J7" s="114"/>
      <c r="K7" s="114">
        <f>C7+(C7*0.02)</f>
        <v>1296336.3600000001</v>
      </c>
      <c r="L7" s="114">
        <f>K7+(K7*0.02)</f>
        <v>1322263.0872000002</v>
      </c>
    </row>
    <row r="8" spans="1:13" s="99" customFormat="1" ht="25.5" x14ac:dyDescent="0.2">
      <c r="A8" s="115"/>
      <c r="B8" s="113" t="s">
        <v>52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3" s="99" customFormat="1" x14ac:dyDescent="0.2">
      <c r="A9" s="115" t="s">
        <v>53</v>
      </c>
      <c r="B9" s="113" t="s">
        <v>54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3" s="99" customFormat="1" x14ac:dyDescent="0.2">
      <c r="A10" s="115" t="s">
        <v>55</v>
      </c>
      <c r="B10" s="113" t="s">
        <v>56</v>
      </c>
      <c r="C10" s="114">
        <f>SUM(C11+C29)</f>
        <v>598200</v>
      </c>
      <c r="D10" s="114">
        <f>SUM(D11+D29)</f>
        <v>598200</v>
      </c>
      <c r="E10" s="114"/>
      <c r="F10" s="114"/>
      <c r="G10" s="114"/>
      <c r="H10" s="114"/>
      <c r="I10" s="114"/>
      <c r="J10" s="114"/>
      <c r="K10" s="114">
        <f t="shared" ref="K10:K16" si="0">C10+(C10*0.02)</f>
        <v>610164</v>
      </c>
      <c r="L10" s="114">
        <f t="shared" ref="L10:L16" si="1">K10+(K10*0.02)</f>
        <v>622367.28</v>
      </c>
    </row>
    <row r="11" spans="1:13" s="99" customFormat="1" ht="25.5" x14ac:dyDescent="0.2">
      <c r="A11" s="115" t="s">
        <v>57</v>
      </c>
      <c r="B11" s="113" t="s">
        <v>58</v>
      </c>
      <c r="C11" s="114">
        <f>SUM(C12+C21)</f>
        <v>22200</v>
      </c>
      <c r="D11" s="114">
        <f>SUM(D12+D21)</f>
        <v>22200</v>
      </c>
      <c r="E11" s="114"/>
      <c r="F11" s="114"/>
      <c r="G11" s="114"/>
      <c r="H11" s="114"/>
      <c r="I11" s="114"/>
      <c r="J11" s="114"/>
      <c r="K11" s="114">
        <f t="shared" si="0"/>
        <v>22644</v>
      </c>
      <c r="L11" s="114">
        <f t="shared" si="1"/>
        <v>23096.880000000001</v>
      </c>
      <c r="M11" s="31"/>
    </row>
    <row r="12" spans="1:13" s="99" customFormat="1" x14ac:dyDescent="0.2">
      <c r="A12" s="116">
        <v>32</v>
      </c>
      <c r="B12" s="117" t="s">
        <v>59</v>
      </c>
      <c r="C12" s="118">
        <f>SUM(C13:C16)</f>
        <v>21200</v>
      </c>
      <c r="D12" s="118">
        <f>SUM(D13:D16)</f>
        <v>21200</v>
      </c>
      <c r="E12" s="118"/>
      <c r="F12" s="118"/>
      <c r="G12" s="118"/>
      <c r="H12" s="118"/>
      <c r="I12" s="118"/>
      <c r="J12" s="118"/>
      <c r="K12" s="118">
        <f t="shared" si="0"/>
        <v>21624</v>
      </c>
      <c r="L12" s="118">
        <f t="shared" si="1"/>
        <v>22056.48</v>
      </c>
      <c r="M12" s="31"/>
    </row>
    <row r="13" spans="1:13" s="99" customFormat="1" x14ac:dyDescent="0.2">
      <c r="A13" s="107">
        <v>321</v>
      </c>
      <c r="B13" s="119" t="s">
        <v>60</v>
      </c>
      <c r="C13" s="118">
        <f>SUM(D13:J13)</f>
        <v>7200</v>
      </c>
      <c r="D13" s="111">
        <v>7200</v>
      </c>
      <c r="E13" s="111"/>
      <c r="F13" s="111"/>
      <c r="G13" s="111"/>
      <c r="H13" s="111"/>
      <c r="I13" s="111"/>
      <c r="J13" s="111"/>
      <c r="K13" s="111">
        <f t="shared" si="0"/>
        <v>7344</v>
      </c>
      <c r="L13" s="111">
        <f t="shared" si="1"/>
        <v>7490.88</v>
      </c>
      <c r="M13" s="31"/>
    </row>
    <row r="14" spans="1:13" s="99" customFormat="1" x14ac:dyDescent="0.2">
      <c r="A14" s="107">
        <v>322</v>
      </c>
      <c r="B14" s="119" t="s">
        <v>61</v>
      </c>
      <c r="C14" s="111">
        <v>11000</v>
      </c>
      <c r="D14" s="111">
        <v>11000</v>
      </c>
      <c r="E14" s="111"/>
      <c r="F14" s="111"/>
      <c r="G14" s="111"/>
      <c r="H14" s="111"/>
      <c r="I14" s="111"/>
      <c r="J14" s="111"/>
      <c r="K14" s="111">
        <f t="shared" si="0"/>
        <v>11220</v>
      </c>
      <c r="L14" s="111">
        <f t="shared" si="1"/>
        <v>11444.4</v>
      </c>
      <c r="M14" s="31"/>
    </row>
    <row r="15" spans="1:13" s="99" customFormat="1" x14ac:dyDescent="0.2">
      <c r="A15" s="107">
        <v>323</v>
      </c>
      <c r="B15" s="119" t="s">
        <v>62</v>
      </c>
      <c r="C15" s="111">
        <f>SUM(D15:J15)</f>
        <v>1000</v>
      </c>
      <c r="D15" s="111">
        <v>1000</v>
      </c>
      <c r="E15" s="111"/>
      <c r="F15" s="111"/>
      <c r="G15" s="111"/>
      <c r="H15" s="111"/>
      <c r="I15" s="111"/>
      <c r="J15" s="111"/>
      <c r="K15" s="111">
        <f t="shared" si="0"/>
        <v>1020</v>
      </c>
      <c r="L15" s="111">
        <f t="shared" si="1"/>
        <v>1040.4000000000001</v>
      </c>
      <c r="M15" s="31"/>
    </row>
    <row r="16" spans="1:13" s="99" customFormat="1" x14ac:dyDescent="0.2">
      <c r="A16" s="120">
        <v>329</v>
      </c>
      <c r="B16" s="121" t="s">
        <v>63</v>
      </c>
      <c r="C16" s="111">
        <v>2000</v>
      </c>
      <c r="D16" s="111">
        <v>2000</v>
      </c>
      <c r="E16" s="111"/>
      <c r="F16" s="111"/>
      <c r="G16" s="111"/>
      <c r="H16" s="111"/>
      <c r="I16" s="111"/>
      <c r="J16" s="111"/>
      <c r="K16" s="111">
        <f t="shared" si="0"/>
        <v>2040</v>
      </c>
      <c r="L16" s="111">
        <f t="shared" si="1"/>
        <v>2080.8000000000002</v>
      </c>
      <c r="M16" s="31"/>
    </row>
    <row r="17" spans="1:13" s="99" customFormat="1" x14ac:dyDescent="0.2">
      <c r="A17" s="120"/>
      <c r="B17" s="12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1"/>
    </row>
    <row r="18" spans="1:13" s="99" customFormat="1" x14ac:dyDescent="0.2">
      <c r="A18" s="115" t="s">
        <v>64</v>
      </c>
      <c r="B18" s="122" t="s">
        <v>65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1"/>
    </row>
    <row r="19" spans="1:13" s="99" customFormat="1" x14ac:dyDescent="0.2">
      <c r="A19" s="112" t="s">
        <v>50</v>
      </c>
      <c r="B19" s="122" t="s">
        <v>51</v>
      </c>
      <c r="C19" s="114">
        <f>SUM(C22:C22)</f>
        <v>1000</v>
      </c>
      <c r="D19" s="114">
        <f>SUM(D22:D22)</f>
        <v>1000</v>
      </c>
      <c r="E19" s="114"/>
      <c r="F19" s="114"/>
      <c r="G19" s="114"/>
      <c r="H19" s="114"/>
      <c r="I19" s="114"/>
      <c r="J19" s="114"/>
      <c r="K19" s="114">
        <f>C19+(C19*0.02)</f>
        <v>1020</v>
      </c>
      <c r="L19" s="114">
        <f>K19+(K19*0.02)</f>
        <v>1040.4000000000001</v>
      </c>
      <c r="M19" s="31"/>
    </row>
    <row r="20" spans="1:13" s="99" customFormat="1" x14ac:dyDescent="0.2">
      <c r="A20" s="115" t="s">
        <v>66</v>
      </c>
      <c r="B20" s="113" t="s">
        <v>56</v>
      </c>
      <c r="C20" s="114">
        <f>SUM(D20:J20)</f>
        <v>1000</v>
      </c>
      <c r="D20" s="114">
        <v>1000</v>
      </c>
      <c r="E20" s="114"/>
      <c r="F20" s="114"/>
      <c r="G20" s="114"/>
      <c r="H20" s="114"/>
      <c r="I20" s="114"/>
      <c r="J20" s="114"/>
      <c r="K20" s="114">
        <f>C20+(C20*0.02)</f>
        <v>1020</v>
      </c>
      <c r="L20" s="114">
        <f>K20+(K20*0.02)</f>
        <v>1040.4000000000001</v>
      </c>
      <c r="M20" s="31"/>
    </row>
    <row r="21" spans="1:13" s="99" customFormat="1" ht="25.5" x14ac:dyDescent="0.2">
      <c r="A21" s="115" t="s">
        <v>67</v>
      </c>
      <c r="B21" s="113" t="s">
        <v>58</v>
      </c>
      <c r="C21" s="114">
        <f>SUM(D21:J21)</f>
        <v>1000</v>
      </c>
      <c r="D21" s="114">
        <v>1000</v>
      </c>
      <c r="E21" s="114"/>
      <c r="F21" s="114"/>
      <c r="G21" s="114"/>
      <c r="H21" s="114"/>
      <c r="I21" s="114"/>
      <c r="J21" s="114"/>
      <c r="K21" s="114">
        <f>C21+(C21*0.02)</f>
        <v>1020</v>
      </c>
      <c r="L21" s="114">
        <f>K21+(K21*0.02)</f>
        <v>1040.4000000000001</v>
      </c>
      <c r="M21" s="31"/>
    </row>
    <row r="22" spans="1:13" s="99" customFormat="1" x14ac:dyDescent="0.2">
      <c r="A22" s="116">
        <v>32</v>
      </c>
      <c r="B22" s="117" t="s">
        <v>59</v>
      </c>
      <c r="C22" s="118">
        <f>SUM(D22:J22)</f>
        <v>1000</v>
      </c>
      <c r="D22" s="118">
        <v>1000</v>
      </c>
      <c r="E22" s="118"/>
      <c r="F22" s="118"/>
      <c r="G22" s="118"/>
      <c r="H22" s="118"/>
      <c r="I22" s="118"/>
      <c r="J22" s="118"/>
      <c r="K22" s="118">
        <f>C22+(C22*0.02)</f>
        <v>1020</v>
      </c>
      <c r="L22" s="118">
        <f>K22+(K22*0.02)</f>
        <v>1040.4000000000001</v>
      </c>
      <c r="M22" s="31"/>
    </row>
    <row r="23" spans="1:13" s="99" customFormat="1" x14ac:dyDescent="0.2">
      <c r="A23" s="120">
        <v>322</v>
      </c>
      <c r="B23" s="121" t="s">
        <v>61</v>
      </c>
      <c r="C23" s="111">
        <f>SUM(D23:J23)</f>
        <v>1000</v>
      </c>
      <c r="D23" s="123">
        <v>1000</v>
      </c>
      <c r="E23" s="123"/>
      <c r="F23" s="123"/>
      <c r="G23" s="123"/>
      <c r="H23" s="123"/>
      <c r="I23" s="123"/>
      <c r="J23" s="123"/>
      <c r="K23" s="111">
        <f>C23+(C23*0.02)</f>
        <v>1020</v>
      </c>
      <c r="L23" s="111">
        <f>K23+(K23*0.02)</f>
        <v>1040.4000000000001</v>
      </c>
      <c r="M23" s="31"/>
    </row>
    <row r="24" spans="1:13" s="99" customFormat="1" x14ac:dyDescent="0.2">
      <c r="A24" s="120"/>
      <c r="B24" s="121"/>
      <c r="C24" s="111"/>
      <c r="D24" s="123"/>
      <c r="E24" s="123"/>
      <c r="F24" s="123"/>
      <c r="G24" s="123"/>
      <c r="H24" s="123"/>
      <c r="I24" s="123"/>
      <c r="J24" s="123"/>
      <c r="K24" s="111"/>
      <c r="L24" s="111"/>
      <c r="M24" s="31"/>
    </row>
    <row r="25" spans="1:13" s="99" customFormat="1" x14ac:dyDescent="0.2">
      <c r="A25" s="115">
        <v>1061</v>
      </c>
      <c r="B25" s="113" t="s">
        <v>68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31"/>
    </row>
    <row r="26" spans="1:13" s="99" customFormat="1" x14ac:dyDescent="0.2">
      <c r="A26" s="115" t="s">
        <v>69</v>
      </c>
      <c r="B26" s="113" t="s">
        <v>70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31"/>
    </row>
    <row r="27" spans="1:13" s="99" customFormat="1" x14ac:dyDescent="0.2">
      <c r="A27" s="112" t="s">
        <v>50</v>
      </c>
      <c r="B27" s="113" t="s">
        <v>51</v>
      </c>
      <c r="C27" s="114">
        <f>SUM(D27:J27)</f>
        <v>576000</v>
      </c>
      <c r="D27" s="114">
        <f>D28</f>
        <v>576000</v>
      </c>
      <c r="E27" s="114"/>
      <c r="F27" s="114"/>
      <c r="G27" s="114"/>
      <c r="H27" s="114"/>
      <c r="I27" s="114"/>
      <c r="J27" s="114"/>
      <c r="K27" s="114">
        <f t="shared" ref="K27:K35" si="2">C27+(C27*0.02)</f>
        <v>587520</v>
      </c>
      <c r="L27" s="114">
        <f t="shared" ref="L27:L35" si="3">K27+(K27*0.02)</f>
        <v>599270.40000000002</v>
      </c>
      <c r="M27" s="31"/>
    </row>
    <row r="28" spans="1:13" s="99" customFormat="1" x14ac:dyDescent="0.2">
      <c r="A28" s="115" t="s">
        <v>55</v>
      </c>
      <c r="B28" s="113" t="s">
        <v>56</v>
      </c>
      <c r="C28" s="114">
        <f>SUM(D28:J28)</f>
        <v>576000</v>
      </c>
      <c r="D28" s="114">
        <f>D29</f>
        <v>576000</v>
      </c>
      <c r="E28" s="114"/>
      <c r="F28" s="114"/>
      <c r="G28" s="114"/>
      <c r="H28" s="114"/>
      <c r="I28" s="114"/>
      <c r="J28" s="114"/>
      <c r="K28" s="114">
        <f t="shared" si="2"/>
        <v>587520</v>
      </c>
      <c r="L28" s="114">
        <f t="shared" si="3"/>
        <v>599270.40000000002</v>
      </c>
      <c r="M28" s="31"/>
    </row>
    <row r="29" spans="1:13" s="99" customFormat="1" x14ac:dyDescent="0.2">
      <c r="A29" s="115" t="s">
        <v>71</v>
      </c>
      <c r="B29" s="113" t="s">
        <v>72</v>
      </c>
      <c r="C29" s="114">
        <f>SUM(D29:J29)</f>
        <v>576000</v>
      </c>
      <c r="D29" s="114">
        <f>D30+D34</f>
        <v>576000</v>
      </c>
      <c r="E29" s="114"/>
      <c r="F29" s="114"/>
      <c r="G29" s="114"/>
      <c r="H29" s="114"/>
      <c r="I29" s="114"/>
      <c r="J29" s="114"/>
      <c r="K29" s="114">
        <f t="shared" si="2"/>
        <v>587520</v>
      </c>
      <c r="L29" s="114">
        <f t="shared" si="3"/>
        <v>599270.40000000002</v>
      </c>
      <c r="M29" s="31"/>
    </row>
    <row r="30" spans="1:13" s="99" customFormat="1" x14ac:dyDescent="0.2">
      <c r="A30" s="107">
        <v>31</v>
      </c>
      <c r="B30" s="119" t="s">
        <v>73</v>
      </c>
      <c r="C30" s="111">
        <f>SUM(C31:C33)</f>
        <v>570000</v>
      </c>
      <c r="D30" s="111">
        <f>D31+D32+D33</f>
        <v>570000</v>
      </c>
      <c r="E30" s="111"/>
      <c r="F30" s="111"/>
      <c r="G30" s="111"/>
      <c r="H30" s="111"/>
      <c r="I30" s="111"/>
      <c r="J30" s="111"/>
      <c r="K30" s="111">
        <f t="shared" si="2"/>
        <v>581400</v>
      </c>
      <c r="L30" s="111">
        <f t="shared" si="3"/>
        <v>593028</v>
      </c>
      <c r="M30" s="31"/>
    </row>
    <row r="31" spans="1:13" s="99" customFormat="1" x14ac:dyDescent="0.2">
      <c r="A31" s="107">
        <v>311</v>
      </c>
      <c r="B31" s="119" t="s">
        <v>74</v>
      </c>
      <c r="C31" s="111">
        <v>450000</v>
      </c>
      <c r="D31" s="111">
        <v>450000</v>
      </c>
      <c r="E31" s="111"/>
      <c r="F31" s="111"/>
      <c r="G31" s="111"/>
      <c r="H31" s="111"/>
      <c r="I31" s="111"/>
      <c r="J31" s="111"/>
      <c r="K31" s="111">
        <f t="shared" si="2"/>
        <v>459000</v>
      </c>
      <c r="L31" s="111">
        <f t="shared" si="3"/>
        <v>468180</v>
      </c>
      <c r="M31" s="31"/>
    </row>
    <row r="32" spans="1:13" s="99" customFormat="1" x14ac:dyDescent="0.2">
      <c r="A32" s="120">
        <v>312</v>
      </c>
      <c r="B32" s="121" t="s">
        <v>75</v>
      </c>
      <c r="C32" s="111">
        <f>SUM(D32:J32)</f>
        <v>30000</v>
      </c>
      <c r="D32" s="123">
        <v>30000</v>
      </c>
      <c r="E32" s="123"/>
      <c r="F32" s="123"/>
      <c r="G32" s="109"/>
      <c r="H32" s="109"/>
      <c r="I32" s="109"/>
      <c r="J32" s="109"/>
      <c r="K32" s="111">
        <f t="shared" si="2"/>
        <v>30600</v>
      </c>
      <c r="L32" s="111">
        <f t="shared" si="3"/>
        <v>31212</v>
      </c>
      <c r="M32" s="31"/>
    </row>
    <row r="33" spans="1:13" s="99" customFormat="1" x14ac:dyDescent="0.2">
      <c r="A33" s="120">
        <v>313</v>
      </c>
      <c r="B33" s="121" t="s">
        <v>76</v>
      </c>
      <c r="C33" s="111">
        <f>SUM(D33:J33)</f>
        <v>90000</v>
      </c>
      <c r="D33" s="123">
        <v>90000</v>
      </c>
      <c r="E33" s="123"/>
      <c r="F33" s="123"/>
      <c r="G33" s="109"/>
      <c r="H33" s="109"/>
      <c r="I33" s="109"/>
      <c r="J33" s="109"/>
      <c r="K33" s="111">
        <f t="shared" si="2"/>
        <v>91800</v>
      </c>
      <c r="L33" s="111">
        <f t="shared" si="3"/>
        <v>93636</v>
      </c>
      <c r="M33" s="31"/>
    </row>
    <row r="34" spans="1:13" s="99" customFormat="1" x14ac:dyDescent="0.2">
      <c r="A34" s="107">
        <v>32</v>
      </c>
      <c r="B34" s="119" t="s">
        <v>59</v>
      </c>
      <c r="C34" s="111">
        <f>SUM(D34:J34)</f>
        <v>6000</v>
      </c>
      <c r="D34" s="111">
        <f>D35</f>
        <v>6000</v>
      </c>
      <c r="E34" s="111"/>
      <c r="F34" s="111"/>
      <c r="G34" s="111"/>
      <c r="H34" s="111"/>
      <c r="I34" s="111"/>
      <c r="J34" s="111"/>
      <c r="K34" s="111">
        <f t="shared" si="2"/>
        <v>6120</v>
      </c>
      <c r="L34" s="111">
        <f t="shared" si="3"/>
        <v>6242.4</v>
      </c>
      <c r="M34" s="31"/>
    </row>
    <row r="35" spans="1:13" s="99" customFormat="1" x14ac:dyDescent="0.2">
      <c r="A35" s="120">
        <v>321</v>
      </c>
      <c r="B35" s="121" t="s">
        <v>60</v>
      </c>
      <c r="C35" s="111">
        <f>SUM(D35:J35)</f>
        <v>6000</v>
      </c>
      <c r="D35" s="123">
        <v>6000</v>
      </c>
      <c r="E35" s="123"/>
      <c r="F35" s="123"/>
      <c r="G35" s="109"/>
      <c r="H35" s="109"/>
      <c r="I35" s="109"/>
      <c r="J35" s="109"/>
      <c r="K35" s="111">
        <f t="shared" si="2"/>
        <v>6120</v>
      </c>
      <c r="L35" s="111">
        <f t="shared" si="3"/>
        <v>6242.4</v>
      </c>
      <c r="M35" s="31"/>
    </row>
    <row r="36" spans="1:13" s="99" customFormat="1" x14ac:dyDescent="0.2">
      <c r="A36" s="120"/>
      <c r="B36" s="121"/>
      <c r="C36" s="111"/>
      <c r="D36" s="123"/>
      <c r="E36" s="123"/>
      <c r="F36" s="123"/>
      <c r="G36" s="109"/>
      <c r="H36" s="109"/>
      <c r="I36" s="109"/>
      <c r="J36" s="109"/>
      <c r="K36" s="111"/>
      <c r="L36" s="111"/>
      <c r="M36" s="31"/>
    </row>
    <row r="37" spans="1:13" s="99" customFormat="1" ht="25.5" x14ac:dyDescent="0.2">
      <c r="A37" s="115"/>
      <c r="B37" s="113" t="s">
        <v>52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31"/>
    </row>
    <row r="38" spans="1:13" s="99" customFormat="1" x14ac:dyDescent="0.2">
      <c r="A38" s="115" t="s">
        <v>53</v>
      </c>
      <c r="B38" s="113" t="s">
        <v>54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31"/>
    </row>
    <row r="39" spans="1:13" s="99" customFormat="1" ht="12.75" customHeight="1" x14ac:dyDescent="0.2">
      <c r="A39" s="115" t="s">
        <v>77</v>
      </c>
      <c r="B39" s="113" t="s">
        <v>78</v>
      </c>
      <c r="C39" s="114">
        <f>SUM(D39:J39)</f>
        <v>178538</v>
      </c>
      <c r="D39" s="114">
        <f>D40+D45+D47</f>
        <v>178538</v>
      </c>
      <c r="E39" s="114"/>
      <c r="F39" s="114"/>
      <c r="G39" s="114"/>
      <c r="H39" s="114"/>
      <c r="I39" s="114"/>
      <c r="J39" s="114"/>
      <c r="K39" s="114">
        <f t="shared" ref="K39:K48" si="4">C39+(C39*0.02)</f>
        <v>182108.76</v>
      </c>
      <c r="L39" s="114">
        <f t="shared" ref="L39:L48" si="5">K39+(K39*0.02)</f>
        <v>185750.93520000001</v>
      </c>
    </row>
    <row r="40" spans="1:13" s="99" customFormat="1" x14ac:dyDescent="0.2">
      <c r="A40" s="107">
        <v>32</v>
      </c>
      <c r="B40" s="119" t="s">
        <v>59</v>
      </c>
      <c r="C40" s="111">
        <f>SUM(D40:J40)</f>
        <v>171500</v>
      </c>
      <c r="D40" s="111">
        <f>D41+D42+D43+D44</f>
        <v>171500</v>
      </c>
      <c r="E40" s="111"/>
      <c r="F40" s="111"/>
      <c r="G40" s="111"/>
      <c r="H40" s="111"/>
      <c r="I40" s="111"/>
      <c r="J40" s="111"/>
      <c r="K40" s="111">
        <f t="shared" si="4"/>
        <v>174930</v>
      </c>
      <c r="L40" s="111">
        <f t="shared" si="5"/>
        <v>178428.6</v>
      </c>
      <c r="M40" s="31"/>
    </row>
    <row r="41" spans="1:13" x14ac:dyDescent="0.2">
      <c r="A41" s="120">
        <v>321</v>
      </c>
      <c r="B41" s="121" t="s">
        <v>60</v>
      </c>
      <c r="C41" s="111">
        <f>SUM(D41:J41)</f>
        <v>7500</v>
      </c>
      <c r="D41" s="123">
        <v>7500</v>
      </c>
      <c r="E41" s="109"/>
      <c r="F41" s="109"/>
      <c r="G41" s="109"/>
      <c r="H41" s="109"/>
      <c r="I41" s="109"/>
      <c r="J41" s="109"/>
      <c r="K41" s="111">
        <f t="shared" si="4"/>
        <v>7650</v>
      </c>
      <c r="L41" s="111">
        <f t="shared" si="5"/>
        <v>7803</v>
      </c>
      <c r="M41" s="19"/>
    </row>
    <row r="42" spans="1:13" x14ac:dyDescent="0.2">
      <c r="A42" s="120">
        <v>322</v>
      </c>
      <c r="B42" s="121" t="s">
        <v>61</v>
      </c>
      <c r="C42" s="111">
        <v>74000</v>
      </c>
      <c r="D42" s="123">
        <v>74000</v>
      </c>
      <c r="E42" s="109"/>
      <c r="F42" s="109"/>
      <c r="G42" s="109"/>
      <c r="H42" s="109"/>
      <c r="I42" s="109"/>
      <c r="J42" s="109"/>
      <c r="K42" s="111">
        <f t="shared" si="4"/>
        <v>75480</v>
      </c>
      <c r="L42" s="111">
        <f t="shared" si="5"/>
        <v>76989.600000000006</v>
      </c>
      <c r="M42" s="19"/>
    </row>
    <row r="43" spans="1:13" x14ac:dyDescent="0.2">
      <c r="A43" s="120">
        <v>323</v>
      </c>
      <c r="B43" s="121" t="s">
        <v>62</v>
      </c>
      <c r="C43" s="111">
        <v>85000</v>
      </c>
      <c r="D43" s="123">
        <v>85000</v>
      </c>
      <c r="E43" s="109"/>
      <c r="F43" s="109"/>
      <c r="G43" s="109"/>
      <c r="H43" s="109"/>
      <c r="I43" s="109"/>
      <c r="J43" s="109"/>
      <c r="K43" s="111">
        <f t="shared" si="4"/>
        <v>86700</v>
      </c>
      <c r="L43" s="111">
        <f t="shared" si="5"/>
        <v>88434</v>
      </c>
    </row>
    <row r="44" spans="1:13" x14ac:dyDescent="0.2">
      <c r="A44" s="120">
        <v>329</v>
      </c>
      <c r="B44" s="121" t="s">
        <v>63</v>
      </c>
      <c r="C44" s="111">
        <v>5000</v>
      </c>
      <c r="D44" s="123">
        <v>5000</v>
      </c>
      <c r="E44" s="109"/>
      <c r="F44" s="109"/>
      <c r="G44" s="109"/>
      <c r="H44" s="109"/>
      <c r="I44" s="109"/>
      <c r="J44" s="109"/>
      <c r="K44" s="111">
        <f t="shared" si="4"/>
        <v>5100</v>
      </c>
      <c r="L44" s="111">
        <f t="shared" si="5"/>
        <v>5202</v>
      </c>
    </row>
    <row r="45" spans="1:13" s="99" customFormat="1" x14ac:dyDescent="0.2">
      <c r="A45" s="107">
        <v>34</v>
      </c>
      <c r="B45" s="119" t="s">
        <v>79</v>
      </c>
      <c r="C45" s="111">
        <f>SUM(D45:J45)</f>
        <v>6000</v>
      </c>
      <c r="D45" s="111">
        <f>D46</f>
        <v>6000</v>
      </c>
      <c r="E45" s="111"/>
      <c r="F45" s="111"/>
      <c r="G45" s="111"/>
      <c r="H45" s="111"/>
      <c r="I45" s="111"/>
      <c r="J45" s="111"/>
      <c r="K45" s="111">
        <f t="shared" si="4"/>
        <v>6120</v>
      </c>
      <c r="L45" s="111">
        <f t="shared" si="5"/>
        <v>6242.4</v>
      </c>
    </row>
    <row r="46" spans="1:13" s="124" customFormat="1" x14ac:dyDescent="0.2">
      <c r="A46" s="120">
        <v>343</v>
      </c>
      <c r="B46" s="121" t="s">
        <v>80</v>
      </c>
      <c r="C46" s="111">
        <v>6000</v>
      </c>
      <c r="D46" s="123">
        <v>6000</v>
      </c>
      <c r="E46" s="123"/>
      <c r="F46" s="123"/>
      <c r="G46" s="123"/>
      <c r="H46" s="123"/>
      <c r="I46" s="123"/>
      <c r="J46" s="123"/>
      <c r="K46" s="111">
        <f t="shared" si="4"/>
        <v>6120</v>
      </c>
      <c r="L46" s="111">
        <f t="shared" si="5"/>
        <v>6242.4</v>
      </c>
    </row>
    <row r="47" spans="1:13" s="125" customFormat="1" ht="25.5" customHeight="1" x14ac:dyDescent="0.2">
      <c r="A47" s="116">
        <v>42</v>
      </c>
      <c r="B47" s="117" t="s">
        <v>81</v>
      </c>
      <c r="C47" s="118">
        <f>SUM(D47:J47)</f>
        <v>1038</v>
      </c>
      <c r="D47" s="118">
        <f>D48</f>
        <v>1038</v>
      </c>
      <c r="E47" s="118"/>
      <c r="F47" s="118"/>
      <c r="G47" s="118"/>
      <c r="H47" s="118"/>
      <c r="I47" s="118"/>
      <c r="J47" s="118"/>
      <c r="K47" s="111">
        <f t="shared" si="4"/>
        <v>1058.76</v>
      </c>
      <c r="L47" s="111">
        <f t="shared" si="5"/>
        <v>1079.9351999999999</v>
      </c>
    </row>
    <row r="48" spans="1:13" s="125" customFormat="1" x14ac:dyDescent="0.2">
      <c r="A48" s="116">
        <v>422</v>
      </c>
      <c r="B48" s="117" t="s">
        <v>82</v>
      </c>
      <c r="C48" s="118">
        <v>1038</v>
      </c>
      <c r="D48" s="118">
        <v>1038</v>
      </c>
      <c r="E48" s="118"/>
      <c r="F48" s="118"/>
      <c r="G48" s="118"/>
      <c r="H48" s="118"/>
      <c r="I48" s="118"/>
      <c r="J48" s="118"/>
      <c r="K48" s="111">
        <f t="shared" si="4"/>
        <v>1058.76</v>
      </c>
      <c r="L48" s="111">
        <f t="shared" si="5"/>
        <v>1079.9351999999999</v>
      </c>
    </row>
    <row r="49" spans="1:12" s="125" customFormat="1" x14ac:dyDescent="0.2">
      <c r="A49" s="116"/>
      <c r="B49" s="117"/>
      <c r="C49" s="118"/>
      <c r="D49" s="118"/>
      <c r="E49" s="118"/>
      <c r="F49" s="118"/>
      <c r="G49" s="118"/>
      <c r="H49" s="118"/>
      <c r="I49" s="118"/>
      <c r="J49" s="118"/>
      <c r="K49" s="111"/>
      <c r="L49" s="111"/>
    </row>
    <row r="50" spans="1:12" s="124" customFormat="1" x14ac:dyDescent="0.2">
      <c r="A50" s="115" t="s">
        <v>64</v>
      </c>
      <c r="B50" s="122" t="s">
        <v>65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s="99" customFormat="1" ht="12.75" customHeight="1" x14ac:dyDescent="0.2">
      <c r="A51" s="115" t="s">
        <v>83</v>
      </c>
      <c r="B51" s="113" t="s">
        <v>78</v>
      </c>
      <c r="C51" s="114">
        <f>SUM(D51:J51)</f>
        <v>445680</v>
      </c>
      <c r="D51" s="114">
        <f>D52</f>
        <v>445680</v>
      </c>
      <c r="E51" s="114"/>
      <c r="F51" s="114"/>
      <c r="G51" s="114"/>
      <c r="H51" s="114"/>
      <c r="I51" s="114"/>
      <c r="J51" s="114"/>
      <c r="K51" s="114">
        <f>C51+(C51*0.02)</f>
        <v>454593.6</v>
      </c>
      <c r="L51" s="114">
        <f>K51+(K51*0.02)</f>
        <v>463685.47199999995</v>
      </c>
    </row>
    <row r="52" spans="1:12" s="99" customFormat="1" x14ac:dyDescent="0.2">
      <c r="A52" s="107">
        <v>32</v>
      </c>
      <c r="B52" s="119" t="s">
        <v>59</v>
      </c>
      <c r="C52" s="111">
        <f>SUM(D52:J52)</f>
        <v>445680</v>
      </c>
      <c r="D52" s="111">
        <f>D53+D54</f>
        <v>445680</v>
      </c>
      <c r="E52" s="111"/>
      <c r="F52" s="111"/>
      <c r="G52" s="111"/>
      <c r="H52" s="111"/>
      <c r="I52" s="111"/>
      <c r="J52" s="111"/>
      <c r="K52" s="111">
        <f>C52+(C52*0.02)</f>
        <v>454593.6</v>
      </c>
      <c r="L52" s="111">
        <f>K52+(K52*0.02)</f>
        <v>463685.47199999995</v>
      </c>
    </row>
    <row r="53" spans="1:12" x14ac:dyDescent="0.2">
      <c r="A53" s="120">
        <v>322</v>
      </c>
      <c r="B53" s="121" t="s">
        <v>61</v>
      </c>
      <c r="C53" s="111">
        <f>SUM(D53:J53)</f>
        <v>430680</v>
      </c>
      <c r="D53" s="123">
        <v>430680</v>
      </c>
      <c r="E53" s="109"/>
      <c r="F53" s="109"/>
      <c r="G53" s="109"/>
      <c r="H53" s="109"/>
      <c r="I53" s="109"/>
      <c r="J53" s="109"/>
      <c r="K53" s="111">
        <f>C53+(C53*0.02)</f>
        <v>439293.6</v>
      </c>
      <c r="L53" s="111">
        <f>K53+(K53*0.02)</f>
        <v>448079.47199999995</v>
      </c>
    </row>
    <row r="54" spans="1:12" x14ac:dyDescent="0.2">
      <c r="A54" s="120">
        <v>323</v>
      </c>
      <c r="B54" s="121" t="s">
        <v>62</v>
      </c>
      <c r="C54" s="111">
        <f>SUM(D54:J54)</f>
        <v>15000</v>
      </c>
      <c r="D54" s="123">
        <v>15000</v>
      </c>
      <c r="E54" s="109"/>
      <c r="F54" s="109"/>
      <c r="G54" s="109"/>
      <c r="H54" s="109"/>
      <c r="I54" s="109"/>
      <c r="J54" s="109"/>
      <c r="K54" s="111">
        <f>C54+(C54*0.02)</f>
        <v>15300</v>
      </c>
      <c r="L54" s="111">
        <f>K54+(K54*0.02)</f>
        <v>15606</v>
      </c>
    </row>
    <row r="55" spans="1:12" x14ac:dyDescent="0.2">
      <c r="A55" s="120"/>
      <c r="B55" s="121"/>
      <c r="C55" s="111"/>
      <c r="D55" s="123"/>
      <c r="E55" s="109"/>
      <c r="F55" s="109"/>
      <c r="G55" s="109"/>
      <c r="H55" s="109"/>
      <c r="I55" s="109"/>
      <c r="J55" s="109"/>
      <c r="K55" s="111"/>
      <c r="L55" s="111"/>
    </row>
    <row r="56" spans="1:12" ht="25.5" x14ac:dyDescent="0.2">
      <c r="A56" s="126"/>
      <c r="B56" s="113" t="s">
        <v>84</v>
      </c>
      <c r="C56" s="127"/>
      <c r="D56" s="127"/>
      <c r="E56" s="128"/>
      <c r="F56" s="128"/>
      <c r="G56" s="128"/>
      <c r="H56" s="128"/>
      <c r="I56" s="128"/>
      <c r="J56" s="128"/>
      <c r="K56" s="114"/>
      <c r="L56" s="114"/>
    </row>
    <row r="57" spans="1:12" x14ac:dyDescent="0.2">
      <c r="A57" s="115" t="s">
        <v>85</v>
      </c>
      <c r="B57" s="113" t="s">
        <v>86</v>
      </c>
      <c r="C57" s="114"/>
      <c r="D57" s="114"/>
      <c r="E57" s="114"/>
      <c r="F57" s="114"/>
      <c r="G57" s="114"/>
      <c r="H57" s="114"/>
      <c r="I57" s="128"/>
      <c r="J57" s="128"/>
      <c r="K57" s="114"/>
      <c r="L57" s="114"/>
    </row>
    <row r="58" spans="1:12" x14ac:dyDescent="0.2">
      <c r="A58" s="112" t="s">
        <v>50</v>
      </c>
      <c r="B58" s="113" t="s">
        <v>24</v>
      </c>
      <c r="C58" s="114">
        <f>SUM(D58:J58)</f>
        <v>48500</v>
      </c>
      <c r="D58" s="114">
        <f>D59</f>
        <v>48500</v>
      </c>
      <c r="E58" s="114"/>
      <c r="F58" s="114"/>
      <c r="G58" s="114"/>
      <c r="H58" s="114"/>
      <c r="I58" s="114"/>
      <c r="J58" s="114"/>
      <c r="K58" s="114">
        <f>C58+(C58*0.02)</f>
        <v>49470</v>
      </c>
      <c r="L58" s="114">
        <f>K58+(K58*0.02)</f>
        <v>50459.4</v>
      </c>
    </row>
    <row r="59" spans="1:12" x14ac:dyDescent="0.2">
      <c r="A59" s="115" t="s">
        <v>77</v>
      </c>
      <c r="B59" s="113" t="s">
        <v>87</v>
      </c>
      <c r="C59" s="114">
        <f>SUM(D59:J59)</f>
        <v>48500</v>
      </c>
      <c r="D59" s="114">
        <f>D60</f>
        <v>48500</v>
      </c>
      <c r="E59" s="114"/>
      <c r="F59" s="114"/>
      <c r="G59" s="114"/>
      <c r="H59" s="114"/>
      <c r="I59" s="114"/>
      <c r="J59" s="114"/>
      <c r="K59" s="114">
        <f>C59+(C59*0.02)</f>
        <v>49470</v>
      </c>
      <c r="L59" s="114">
        <f>K59+(K59*0.02)</f>
        <v>50459.4</v>
      </c>
    </row>
    <row r="60" spans="1:12" ht="25.5" x14ac:dyDescent="0.2">
      <c r="A60" s="116">
        <v>42</v>
      </c>
      <c r="B60" s="117" t="s">
        <v>81</v>
      </c>
      <c r="C60" s="111">
        <f>SUM(D60:J60)</f>
        <v>48500</v>
      </c>
      <c r="D60" s="111">
        <f>D61</f>
        <v>48500</v>
      </c>
      <c r="E60" s="109"/>
      <c r="F60" s="109"/>
      <c r="G60" s="109"/>
      <c r="H60" s="109"/>
      <c r="I60" s="109"/>
      <c r="J60" s="109"/>
      <c r="K60" s="111">
        <f>C60+(C60*0.02)</f>
        <v>49470</v>
      </c>
      <c r="L60" s="111">
        <f>K60+(K60*0.02)</f>
        <v>50459.4</v>
      </c>
    </row>
    <row r="61" spans="1:12" x14ac:dyDescent="0.2">
      <c r="A61" s="116">
        <v>422</v>
      </c>
      <c r="B61" s="117" t="s">
        <v>82</v>
      </c>
      <c r="C61" s="111">
        <f>SUM(D61:J61)</f>
        <v>48500</v>
      </c>
      <c r="D61" s="111">
        <v>48500</v>
      </c>
      <c r="E61" s="109"/>
      <c r="F61" s="109"/>
      <c r="G61" s="109"/>
      <c r="H61" s="109"/>
      <c r="I61" s="109"/>
      <c r="J61" s="109"/>
      <c r="K61" s="111">
        <f>C61+(C61*0.02)</f>
        <v>49470</v>
      </c>
      <c r="L61" s="111">
        <f>K61+(K61*0.02)</f>
        <v>50459.4</v>
      </c>
    </row>
    <row r="62" spans="1:12" x14ac:dyDescent="0.2">
      <c r="A62" s="116"/>
      <c r="B62" s="117"/>
      <c r="C62" s="111"/>
      <c r="D62" s="111"/>
      <c r="E62" s="109"/>
      <c r="F62" s="109"/>
      <c r="G62" s="109"/>
      <c r="H62" s="109"/>
      <c r="I62" s="109"/>
      <c r="J62" s="109"/>
      <c r="K62" s="111"/>
      <c r="L62" s="111"/>
    </row>
    <row r="63" spans="1:12" x14ac:dyDescent="0.2">
      <c r="A63" s="116"/>
      <c r="B63" s="117"/>
      <c r="C63" s="111"/>
      <c r="D63" s="111"/>
      <c r="E63" s="109"/>
      <c r="F63" s="109"/>
      <c r="G63" s="109"/>
      <c r="H63" s="109"/>
      <c r="I63" s="109"/>
      <c r="J63" s="109"/>
      <c r="K63" s="111"/>
      <c r="L63" s="111"/>
    </row>
    <row r="64" spans="1:12" x14ac:dyDescent="0.2">
      <c r="A64" s="115" t="s">
        <v>88</v>
      </c>
      <c r="B64" s="113" t="s">
        <v>25</v>
      </c>
      <c r="C64" s="114">
        <f>SUM(C67+C79)</f>
        <v>46000</v>
      </c>
      <c r="D64" s="114"/>
      <c r="E64" s="114">
        <f>SUM(E67+E79)</f>
        <v>46000</v>
      </c>
      <c r="F64" s="128"/>
      <c r="G64" s="128"/>
      <c r="H64" s="128"/>
      <c r="I64" s="128"/>
      <c r="J64" s="128"/>
      <c r="K64" s="111">
        <f>C64+(C64*0.02)</f>
        <v>46920</v>
      </c>
      <c r="L64" s="111">
        <f>K64+(K64*0.02)</f>
        <v>47858.400000000001</v>
      </c>
    </row>
    <row r="65" spans="1:12" ht="25.5" x14ac:dyDescent="0.2">
      <c r="A65" s="115"/>
      <c r="B65" s="113" t="s">
        <v>52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1:12" x14ac:dyDescent="0.2">
      <c r="A66" s="115" t="s">
        <v>64</v>
      </c>
      <c r="B66" s="122" t="s">
        <v>65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1:12" s="99" customFormat="1" ht="14.25" customHeight="1" x14ac:dyDescent="0.2">
      <c r="A67" s="129" t="s">
        <v>89</v>
      </c>
      <c r="B67" s="130" t="s">
        <v>90</v>
      </c>
      <c r="C67" s="114">
        <f>SUM(C68+C73+C75)</f>
        <v>36700</v>
      </c>
      <c r="D67" s="114"/>
      <c r="E67" s="114">
        <f>SUM(E68+E73+E75)</f>
        <v>36700</v>
      </c>
      <c r="F67" s="114"/>
      <c r="G67" s="114"/>
      <c r="H67" s="114"/>
      <c r="I67" s="114"/>
      <c r="J67" s="114"/>
      <c r="K67" s="114">
        <f t="shared" ref="K67:K74" si="6">C67+(C67*0.02)</f>
        <v>37434</v>
      </c>
      <c r="L67" s="114">
        <f t="shared" ref="L67:L74" si="7">K67+(K67*0.02)</f>
        <v>38182.68</v>
      </c>
    </row>
    <row r="68" spans="1:12" s="99" customFormat="1" x14ac:dyDescent="0.2">
      <c r="A68" s="107">
        <v>32</v>
      </c>
      <c r="B68" s="119" t="s">
        <v>59</v>
      </c>
      <c r="C68" s="111">
        <f>SUM(C69:C72)</f>
        <v>35700</v>
      </c>
      <c r="D68" s="111"/>
      <c r="E68" s="111">
        <f>E69+E70+E71+E72</f>
        <v>35700</v>
      </c>
      <c r="F68" s="111"/>
      <c r="G68" s="111"/>
      <c r="H68" s="111"/>
      <c r="I68" s="111"/>
      <c r="J68" s="111"/>
      <c r="K68" s="111">
        <f t="shared" si="6"/>
        <v>36414</v>
      </c>
      <c r="L68" s="111">
        <f t="shared" si="7"/>
        <v>37142.28</v>
      </c>
    </row>
    <row r="69" spans="1:12" s="99" customFormat="1" ht="25.5" x14ac:dyDescent="0.2">
      <c r="A69" s="120">
        <v>321</v>
      </c>
      <c r="B69" s="121" t="s">
        <v>91</v>
      </c>
      <c r="C69" s="111">
        <f>SUM(D69:J69)</f>
        <v>5000</v>
      </c>
      <c r="D69" s="111"/>
      <c r="E69" s="111">
        <v>5000</v>
      </c>
      <c r="F69" s="111"/>
      <c r="G69" s="111"/>
      <c r="H69" s="111"/>
      <c r="I69" s="111"/>
      <c r="J69" s="111"/>
      <c r="K69" s="111">
        <f t="shared" si="6"/>
        <v>5100</v>
      </c>
      <c r="L69" s="111">
        <f t="shared" si="7"/>
        <v>5202</v>
      </c>
    </row>
    <row r="70" spans="1:12" x14ac:dyDescent="0.2">
      <c r="A70" s="120">
        <v>322</v>
      </c>
      <c r="B70" s="121" t="s">
        <v>61</v>
      </c>
      <c r="C70" s="111">
        <f>SUM(D70:J70)</f>
        <v>17000</v>
      </c>
      <c r="D70" s="109"/>
      <c r="E70" s="123">
        <v>17000</v>
      </c>
      <c r="F70" s="109"/>
      <c r="G70" s="109"/>
      <c r="H70" s="109"/>
      <c r="I70" s="109"/>
      <c r="J70" s="109"/>
      <c r="K70" s="111">
        <f t="shared" si="6"/>
        <v>17340</v>
      </c>
      <c r="L70" s="111">
        <f t="shared" si="7"/>
        <v>17686.8</v>
      </c>
    </row>
    <row r="71" spans="1:12" x14ac:dyDescent="0.2">
      <c r="A71" s="120">
        <v>323</v>
      </c>
      <c r="B71" s="121" t="s">
        <v>62</v>
      </c>
      <c r="C71" s="111">
        <v>5500</v>
      </c>
      <c r="D71" s="109"/>
      <c r="E71" s="123">
        <v>5500</v>
      </c>
      <c r="F71" s="109"/>
      <c r="G71" s="109"/>
      <c r="H71" s="109"/>
      <c r="I71" s="109"/>
      <c r="J71" s="109"/>
      <c r="K71" s="111">
        <f t="shared" si="6"/>
        <v>5610</v>
      </c>
      <c r="L71" s="111">
        <f t="shared" si="7"/>
        <v>5722.2</v>
      </c>
    </row>
    <row r="72" spans="1:12" x14ac:dyDescent="0.2">
      <c r="A72" s="120">
        <v>329</v>
      </c>
      <c r="B72" s="121" t="s">
        <v>63</v>
      </c>
      <c r="C72" s="111">
        <f>SUM(D72:J72)</f>
        <v>8200</v>
      </c>
      <c r="D72" s="109"/>
      <c r="E72" s="123">
        <v>8200</v>
      </c>
      <c r="F72" s="109"/>
      <c r="G72" s="109"/>
      <c r="H72" s="109"/>
      <c r="I72" s="109"/>
      <c r="J72" s="109"/>
      <c r="K72" s="111">
        <f t="shared" si="6"/>
        <v>8364</v>
      </c>
      <c r="L72" s="111">
        <f t="shared" si="7"/>
        <v>8531.2800000000007</v>
      </c>
    </row>
    <row r="73" spans="1:12" s="99" customFormat="1" x14ac:dyDescent="0.2">
      <c r="A73" s="107">
        <v>34</v>
      </c>
      <c r="B73" s="119" t="s">
        <v>92</v>
      </c>
      <c r="C73" s="111">
        <f>SUM(D73:J73)</f>
        <v>500</v>
      </c>
      <c r="D73" s="111"/>
      <c r="E73" s="111">
        <f>E74</f>
        <v>500</v>
      </c>
      <c r="F73" s="111"/>
      <c r="G73" s="111"/>
      <c r="H73" s="111"/>
      <c r="I73" s="111"/>
      <c r="J73" s="111"/>
      <c r="K73" s="111">
        <f t="shared" si="6"/>
        <v>510</v>
      </c>
      <c r="L73" s="111">
        <f t="shared" si="7"/>
        <v>520.20000000000005</v>
      </c>
    </row>
    <row r="74" spans="1:12" s="99" customFormat="1" x14ac:dyDescent="0.2">
      <c r="A74" s="107">
        <v>343</v>
      </c>
      <c r="B74" s="119" t="s">
        <v>80</v>
      </c>
      <c r="C74" s="111">
        <f>SUM(D74:J74)</f>
        <v>500</v>
      </c>
      <c r="D74" s="111"/>
      <c r="E74" s="111">
        <v>500</v>
      </c>
      <c r="F74" s="111"/>
      <c r="G74" s="111"/>
      <c r="H74" s="111"/>
      <c r="I74" s="111"/>
      <c r="J74" s="111"/>
      <c r="K74" s="111">
        <f t="shared" si="6"/>
        <v>510</v>
      </c>
      <c r="L74" s="111">
        <f t="shared" si="7"/>
        <v>520.20000000000005</v>
      </c>
    </row>
    <row r="75" spans="1:12" s="99" customFormat="1" ht="25.5" x14ac:dyDescent="0.2">
      <c r="A75" s="107">
        <v>37</v>
      </c>
      <c r="B75" s="119" t="s">
        <v>93</v>
      </c>
      <c r="C75" s="111">
        <v>500</v>
      </c>
      <c r="D75" s="111"/>
      <c r="E75" s="111">
        <v>500</v>
      </c>
      <c r="F75" s="111"/>
      <c r="G75" s="111"/>
      <c r="H75" s="111"/>
      <c r="I75" s="111"/>
      <c r="J75" s="111"/>
      <c r="K75" s="111"/>
      <c r="L75" s="111"/>
    </row>
    <row r="76" spans="1:12" s="99" customFormat="1" ht="25.5" x14ac:dyDescent="0.2">
      <c r="A76" s="116">
        <v>372</v>
      </c>
      <c r="B76" s="117" t="s">
        <v>94</v>
      </c>
      <c r="C76" s="111">
        <v>500</v>
      </c>
      <c r="D76" s="111"/>
      <c r="E76" s="111">
        <v>500</v>
      </c>
      <c r="F76" s="111"/>
      <c r="G76" s="111"/>
      <c r="H76" s="111"/>
      <c r="I76" s="111"/>
      <c r="J76" s="111"/>
      <c r="K76" s="111"/>
      <c r="L76" s="111"/>
    </row>
    <row r="77" spans="1:12" s="99" customFormat="1" ht="25.5" x14ac:dyDescent="0.2">
      <c r="A77" s="126"/>
      <c r="B77" s="113" t="s">
        <v>84</v>
      </c>
      <c r="C77" s="127"/>
      <c r="D77" s="127"/>
      <c r="E77" s="128"/>
      <c r="F77" s="128"/>
      <c r="G77" s="128"/>
      <c r="H77" s="128"/>
      <c r="I77" s="128"/>
      <c r="J77" s="128"/>
      <c r="K77" s="114"/>
      <c r="L77" s="114"/>
    </row>
    <row r="78" spans="1:12" s="99" customFormat="1" x14ac:dyDescent="0.2">
      <c r="A78" s="115" t="s">
        <v>85</v>
      </c>
      <c r="B78" s="113" t="s">
        <v>86</v>
      </c>
      <c r="C78" s="114"/>
      <c r="D78" s="114"/>
      <c r="E78" s="114"/>
      <c r="F78" s="114"/>
      <c r="G78" s="114"/>
      <c r="H78" s="114"/>
      <c r="I78" s="128"/>
      <c r="J78" s="128"/>
      <c r="K78" s="114"/>
      <c r="L78" s="114"/>
    </row>
    <row r="79" spans="1:12" s="99" customFormat="1" x14ac:dyDescent="0.2">
      <c r="A79" s="115" t="s">
        <v>89</v>
      </c>
      <c r="B79" s="113" t="s">
        <v>90</v>
      </c>
      <c r="C79" s="114">
        <f>SUM(D79:J79)</f>
        <v>9300</v>
      </c>
      <c r="D79" s="114"/>
      <c r="E79" s="114">
        <f>E80</f>
        <v>9300</v>
      </c>
      <c r="F79" s="114"/>
      <c r="G79" s="114"/>
      <c r="H79" s="114"/>
      <c r="I79" s="114"/>
      <c r="J79" s="114"/>
      <c r="K79" s="114">
        <f>C79+(C79*0.02)</f>
        <v>9486</v>
      </c>
      <c r="L79" s="114">
        <f>K79+(K79*0.02)</f>
        <v>9675.7199999999993</v>
      </c>
    </row>
    <row r="80" spans="1:12" s="99" customFormat="1" ht="25.5" x14ac:dyDescent="0.2">
      <c r="A80" s="107">
        <v>42</v>
      </c>
      <c r="B80" s="119" t="s">
        <v>95</v>
      </c>
      <c r="C80" s="111">
        <f>SUM(D80:J80)</f>
        <v>9300</v>
      </c>
      <c r="D80" s="111"/>
      <c r="E80" s="111">
        <f>E81+E82</f>
        <v>9300</v>
      </c>
      <c r="F80" s="111"/>
      <c r="G80" s="111"/>
      <c r="H80" s="111"/>
      <c r="I80" s="111"/>
      <c r="J80" s="111"/>
      <c r="K80" s="111">
        <f>C80+(C80*0.02)</f>
        <v>9486</v>
      </c>
      <c r="L80" s="111">
        <f>K80+(K80*0.02)</f>
        <v>9675.7199999999993</v>
      </c>
    </row>
    <row r="81" spans="1:12" s="99" customFormat="1" x14ac:dyDescent="0.2">
      <c r="A81" s="107">
        <v>422</v>
      </c>
      <c r="B81" s="119" t="s">
        <v>82</v>
      </c>
      <c r="C81" s="111">
        <f>SUM(D81:J81)</f>
        <v>8500</v>
      </c>
      <c r="D81" s="111"/>
      <c r="E81" s="111">
        <v>8500</v>
      </c>
      <c r="F81" s="111"/>
      <c r="G81" s="111"/>
      <c r="H81" s="111"/>
      <c r="I81" s="111"/>
      <c r="J81" s="111"/>
      <c r="K81" s="111">
        <f>C81+(C81*0.02)</f>
        <v>8670</v>
      </c>
      <c r="L81" s="111">
        <f>K81+(K81*0.02)</f>
        <v>8843.4</v>
      </c>
    </row>
    <row r="82" spans="1:12" s="99" customFormat="1" x14ac:dyDescent="0.2">
      <c r="A82" s="107">
        <v>424</v>
      </c>
      <c r="B82" s="119" t="s">
        <v>96</v>
      </c>
      <c r="C82" s="111">
        <f>SUM(D82:J82)</f>
        <v>800</v>
      </c>
      <c r="D82" s="111"/>
      <c r="E82" s="111">
        <v>800</v>
      </c>
      <c r="F82" s="111"/>
      <c r="G82" s="111"/>
      <c r="H82" s="111"/>
      <c r="I82" s="111"/>
      <c r="J82" s="111"/>
      <c r="K82" s="111">
        <f>C82+(C82*0.02)</f>
        <v>816</v>
      </c>
      <c r="L82" s="111">
        <f>K82+(K82*0.02)</f>
        <v>832.32</v>
      </c>
    </row>
    <row r="83" spans="1:12" s="99" customFormat="1" x14ac:dyDescent="0.2">
      <c r="A83" s="107"/>
      <c r="B83" s="119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s="99" customFormat="1" x14ac:dyDescent="0.2">
      <c r="A84" s="112" t="s">
        <v>97</v>
      </c>
      <c r="B84" s="113" t="s">
        <v>26</v>
      </c>
      <c r="C84" s="114">
        <f>SUM(C88+C96+C108+C119)</f>
        <v>719800</v>
      </c>
      <c r="D84" s="114"/>
      <c r="E84" s="114"/>
      <c r="F84" s="114">
        <f>SUM(F88+F96+F108+F119)</f>
        <v>719800</v>
      </c>
      <c r="G84" s="114"/>
      <c r="H84" s="114"/>
      <c r="I84" s="114"/>
      <c r="J84" s="114"/>
      <c r="K84" s="114">
        <f>SUM(K88+K96+K108+K119)</f>
        <v>734196</v>
      </c>
      <c r="L84" s="114">
        <f>SUM(L88+L96+L108+L119)</f>
        <v>748879.91999999993</v>
      </c>
    </row>
    <row r="85" spans="1:12" s="99" customFormat="1" x14ac:dyDescent="0.2">
      <c r="A85" s="115">
        <v>1061</v>
      </c>
      <c r="B85" s="130" t="s">
        <v>68</v>
      </c>
      <c r="C85" s="114"/>
      <c r="D85" s="127"/>
      <c r="E85" s="128"/>
      <c r="F85" s="128"/>
      <c r="G85" s="128"/>
      <c r="H85" s="128"/>
      <c r="I85" s="128"/>
      <c r="J85" s="128"/>
      <c r="K85" s="114"/>
      <c r="L85" s="114"/>
    </row>
    <row r="86" spans="1:12" s="99" customFormat="1" x14ac:dyDescent="0.2">
      <c r="A86" s="115" t="s">
        <v>98</v>
      </c>
      <c r="B86" s="113" t="s">
        <v>99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1:12" s="99" customFormat="1" x14ac:dyDescent="0.2">
      <c r="A87" s="112" t="s">
        <v>100</v>
      </c>
      <c r="B87" s="113" t="s">
        <v>101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1:12" s="99" customFormat="1" ht="25.5" x14ac:dyDescent="0.2">
      <c r="A88" s="112" t="s">
        <v>102</v>
      </c>
      <c r="B88" s="113" t="s">
        <v>103</v>
      </c>
      <c r="C88" s="114">
        <v>352000</v>
      </c>
      <c r="D88" s="114"/>
      <c r="E88" s="114"/>
      <c r="F88" s="114">
        <v>352000</v>
      </c>
      <c r="G88" s="114"/>
      <c r="H88" s="114"/>
      <c r="I88" s="114"/>
      <c r="J88" s="114"/>
      <c r="K88" s="114">
        <f>C88+(C88*0.02)</f>
        <v>359040</v>
      </c>
      <c r="L88" s="114">
        <f>K88+(K88*0.02)</f>
        <v>366220.79999999999</v>
      </c>
    </row>
    <row r="89" spans="1:12" s="99" customFormat="1" ht="25.5" x14ac:dyDescent="0.2">
      <c r="A89" s="115" t="s">
        <v>104</v>
      </c>
      <c r="B89" s="113" t="s">
        <v>105</v>
      </c>
      <c r="C89" s="114">
        <v>352000</v>
      </c>
      <c r="D89" s="114"/>
      <c r="E89" s="114"/>
      <c r="F89" s="114">
        <v>352000</v>
      </c>
      <c r="G89" s="114"/>
      <c r="H89" s="114"/>
      <c r="I89" s="114"/>
      <c r="J89" s="114"/>
      <c r="K89" s="114">
        <f>C89+(C89*0.02)</f>
        <v>359040</v>
      </c>
      <c r="L89" s="114">
        <f>K89+(K89*0.02)</f>
        <v>366220.79999999999</v>
      </c>
    </row>
    <row r="90" spans="1:12" s="99" customFormat="1" x14ac:dyDescent="0.2">
      <c r="A90" s="107">
        <v>32</v>
      </c>
      <c r="B90" s="119" t="s">
        <v>59</v>
      </c>
      <c r="C90" s="111">
        <f>SUM(C91+C92)</f>
        <v>352000</v>
      </c>
      <c r="D90" s="111"/>
      <c r="E90" s="111"/>
      <c r="F90" s="111">
        <f>SUM(F91+F92)</f>
        <v>352000</v>
      </c>
      <c r="G90" s="111"/>
      <c r="H90" s="111"/>
      <c r="I90" s="111"/>
      <c r="J90" s="111"/>
      <c r="K90" s="111">
        <f>C90+(C90*0.02)</f>
        <v>359040</v>
      </c>
      <c r="L90" s="111">
        <f>K90+(K90*0.02)</f>
        <v>366220.79999999999</v>
      </c>
    </row>
    <row r="91" spans="1:12" s="99" customFormat="1" x14ac:dyDescent="0.2">
      <c r="A91" s="120">
        <v>322</v>
      </c>
      <c r="B91" s="121" t="s">
        <v>61</v>
      </c>
      <c r="C91" s="111">
        <v>350000</v>
      </c>
      <c r="D91" s="109"/>
      <c r="E91" s="109"/>
      <c r="F91" s="123">
        <v>350000</v>
      </c>
      <c r="G91" s="109"/>
      <c r="H91" s="109"/>
      <c r="I91" s="109"/>
      <c r="J91" s="109"/>
      <c r="K91" s="111">
        <f>C91+(C91*0.02)</f>
        <v>357000</v>
      </c>
      <c r="L91" s="111">
        <f>K91+(K91*0.02)</f>
        <v>364140</v>
      </c>
    </row>
    <row r="92" spans="1:12" s="99" customFormat="1" x14ac:dyDescent="0.2">
      <c r="A92" s="120">
        <v>329</v>
      </c>
      <c r="B92" s="121" t="s">
        <v>63</v>
      </c>
      <c r="C92" s="111">
        <f>SUM(D92:J92)</f>
        <v>2000</v>
      </c>
      <c r="D92" s="109"/>
      <c r="E92" s="109"/>
      <c r="F92" s="123">
        <v>2000</v>
      </c>
      <c r="G92" s="109"/>
      <c r="H92" s="109"/>
      <c r="I92" s="109"/>
      <c r="J92" s="109"/>
      <c r="K92" s="111">
        <f>C92+(C92*0.02)</f>
        <v>2040</v>
      </c>
      <c r="L92" s="111">
        <f>K92+(K92*0.02)</f>
        <v>2080.8000000000002</v>
      </c>
    </row>
    <row r="93" spans="1:12" s="99" customFormat="1" x14ac:dyDescent="0.2">
      <c r="A93" s="116"/>
      <c r="B93" s="117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s="99" customFormat="1" ht="25.5" x14ac:dyDescent="0.2">
      <c r="A94" s="115" t="s">
        <v>106</v>
      </c>
      <c r="B94" s="113" t="s">
        <v>107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1:12" s="99" customFormat="1" x14ac:dyDescent="0.2">
      <c r="A95" s="112" t="s">
        <v>100</v>
      </c>
      <c r="B95" s="113" t="s">
        <v>101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1:12" s="99" customFormat="1" ht="25.5" x14ac:dyDescent="0.2">
      <c r="A96" s="112" t="s">
        <v>102</v>
      </c>
      <c r="B96" s="113" t="s">
        <v>103</v>
      </c>
      <c r="C96" s="114">
        <f t="shared" ref="C96:C105" si="8">SUM(D96:J96)</f>
        <v>7800</v>
      </c>
      <c r="D96" s="114"/>
      <c r="E96" s="114"/>
      <c r="F96" s="114">
        <f>F97</f>
        <v>7800</v>
      </c>
      <c r="G96" s="114"/>
      <c r="H96" s="114"/>
      <c r="I96" s="114"/>
      <c r="J96" s="114"/>
      <c r="K96" s="114">
        <f t="shared" ref="K96:K105" si="9">C96+(C96*0.02)</f>
        <v>7956</v>
      </c>
      <c r="L96" s="114">
        <f t="shared" ref="L96:L105" si="10">K96+(K96*0.02)</f>
        <v>8115.12</v>
      </c>
    </row>
    <row r="97" spans="1:12" s="99" customFormat="1" ht="25.5" x14ac:dyDescent="0.2">
      <c r="A97" s="115" t="s">
        <v>104</v>
      </c>
      <c r="B97" s="113" t="s">
        <v>105</v>
      </c>
      <c r="C97" s="114">
        <f t="shared" si="8"/>
        <v>7800</v>
      </c>
      <c r="D97" s="114"/>
      <c r="E97" s="114"/>
      <c r="F97" s="114">
        <f>F98+F101</f>
        <v>7800</v>
      </c>
      <c r="G97" s="114"/>
      <c r="H97" s="114"/>
      <c r="I97" s="114"/>
      <c r="J97" s="114"/>
      <c r="K97" s="114">
        <f t="shared" si="9"/>
        <v>7956</v>
      </c>
      <c r="L97" s="114">
        <f t="shared" si="10"/>
        <v>8115.12</v>
      </c>
    </row>
    <row r="98" spans="1:12" s="99" customFormat="1" x14ac:dyDescent="0.2">
      <c r="A98" s="107">
        <v>31</v>
      </c>
      <c r="B98" s="119" t="s">
        <v>73</v>
      </c>
      <c r="C98" s="118">
        <f t="shared" si="8"/>
        <v>800</v>
      </c>
      <c r="D98" s="111"/>
      <c r="E98" s="111"/>
      <c r="F98" s="111">
        <f>F99+F100</f>
        <v>800</v>
      </c>
      <c r="G98" s="111"/>
      <c r="H98" s="111"/>
      <c r="I98" s="111"/>
      <c r="J98" s="111"/>
      <c r="K98" s="111">
        <f t="shared" si="9"/>
        <v>816</v>
      </c>
      <c r="L98" s="111">
        <f t="shared" si="10"/>
        <v>832.32</v>
      </c>
    </row>
    <row r="99" spans="1:12" s="99" customFormat="1" x14ac:dyDescent="0.2">
      <c r="A99" s="107">
        <v>311</v>
      </c>
      <c r="B99" s="119" t="s">
        <v>108</v>
      </c>
      <c r="C99" s="118">
        <f t="shared" si="8"/>
        <v>600</v>
      </c>
      <c r="D99" s="111"/>
      <c r="E99" s="111"/>
      <c r="F99" s="111">
        <v>600</v>
      </c>
      <c r="G99" s="111"/>
      <c r="H99" s="111"/>
      <c r="I99" s="111"/>
      <c r="J99" s="111"/>
      <c r="K99" s="111">
        <f t="shared" si="9"/>
        <v>612</v>
      </c>
      <c r="L99" s="111">
        <f t="shared" si="10"/>
        <v>624.24</v>
      </c>
    </row>
    <row r="100" spans="1:12" s="99" customFormat="1" x14ac:dyDescent="0.2">
      <c r="A100" s="107">
        <v>313</v>
      </c>
      <c r="B100" s="119" t="s">
        <v>76</v>
      </c>
      <c r="C100" s="118">
        <f t="shared" si="8"/>
        <v>200</v>
      </c>
      <c r="D100" s="111"/>
      <c r="E100" s="111"/>
      <c r="F100" s="111">
        <v>200</v>
      </c>
      <c r="G100" s="111"/>
      <c r="H100" s="111"/>
      <c r="I100" s="111"/>
      <c r="J100" s="111"/>
      <c r="K100" s="111">
        <f t="shared" si="9"/>
        <v>204</v>
      </c>
      <c r="L100" s="111">
        <f t="shared" si="10"/>
        <v>208.08</v>
      </c>
    </row>
    <row r="101" spans="1:12" s="99" customFormat="1" x14ac:dyDescent="0.2">
      <c r="A101" s="107">
        <v>32</v>
      </c>
      <c r="B101" s="119" t="s">
        <v>59</v>
      </c>
      <c r="C101" s="118">
        <f t="shared" si="8"/>
        <v>7000</v>
      </c>
      <c r="D101" s="111"/>
      <c r="E101" s="111"/>
      <c r="F101" s="111">
        <f>F102+F103+F104+F105</f>
        <v>7000</v>
      </c>
      <c r="G101" s="111"/>
      <c r="H101" s="111"/>
      <c r="I101" s="111"/>
      <c r="J101" s="111"/>
      <c r="K101" s="111">
        <f t="shared" si="9"/>
        <v>7140</v>
      </c>
      <c r="L101" s="111">
        <f t="shared" si="10"/>
        <v>7282.8</v>
      </c>
    </row>
    <row r="102" spans="1:12" s="99" customFormat="1" ht="25.5" x14ac:dyDescent="0.2">
      <c r="A102" s="107">
        <v>321</v>
      </c>
      <c r="B102" s="119" t="s">
        <v>109</v>
      </c>
      <c r="C102" s="118">
        <f t="shared" si="8"/>
        <v>3500</v>
      </c>
      <c r="D102" s="111"/>
      <c r="E102" s="111"/>
      <c r="F102" s="111">
        <v>3500</v>
      </c>
      <c r="G102" s="111"/>
      <c r="H102" s="111"/>
      <c r="I102" s="111"/>
      <c r="J102" s="111"/>
      <c r="K102" s="111">
        <f t="shared" si="9"/>
        <v>3570</v>
      </c>
      <c r="L102" s="111">
        <f t="shared" si="10"/>
        <v>3641.4</v>
      </c>
    </row>
    <row r="103" spans="1:12" x14ac:dyDescent="0.2">
      <c r="A103" s="107">
        <v>322</v>
      </c>
      <c r="B103" s="119" t="s">
        <v>110</v>
      </c>
      <c r="C103" s="118">
        <f t="shared" si="8"/>
        <v>1000</v>
      </c>
      <c r="D103" s="111"/>
      <c r="E103" s="111"/>
      <c r="F103" s="111">
        <v>1000</v>
      </c>
      <c r="G103" s="111"/>
      <c r="H103" s="111"/>
      <c r="I103" s="111"/>
      <c r="J103" s="111"/>
      <c r="K103" s="111">
        <f t="shared" si="9"/>
        <v>1020</v>
      </c>
      <c r="L103" s="111">
        <f t="shared" si="10"/>
        <v>1040.4000000000001</v>
      </c>
    </row>
    <row r="104" spans="1:12" x14ac:dyDescent="0.2">
      <c r="A104" s="116">
        <v>323</v>
      </c>
      <c r="B104" s="117" t="s">
        <v>62</v>
      </c>
      <c r="C104" s="118">
        <f t="shared" si="8"/>
        <v>1500</v>
      </c>
      <c r="D104" s="118"/>
      <c r="E104" s="118"/>
      <c r="F104" s="118">
        <v>1500</v>
      </c>
      <c r="G104" s="118"/>
      <c r="H104" s="118"/>
      <c r="I104" s="118"/>
      <c r="J104" s="118"/>
      <c r="K104" s="118">
        <f t="shared" si="9"/>
        <v>1530</v>
      </c>
      <c r="L104" s="111">
        <f t="shared" si="10"/>
        <v>1560.6</v>
      </c>
    </row>
    <row r="105" spans="1:12" ht="25.5" x14ac:dyDescent="0.2">
      <c r="A105" s="107">
        <v>329</v>
      </c>
      <c r="B105" s="119" t="s">
        <v>111</v>
      </c>
      <c r="C105" s="118">
        <f t="shared" si="8"/>
        <v>1000</v>
      </c>
      <c r="D105" s="111"/>
      <c r="E105" s="111"/>
      <c r="F105" s="111">
        <v>1000</v>
      </c>
      <c r="G105" s="111"/>
      <c r="H105" s="111"/>
      <c r="I105" s="111"/>
      <c r="J105" s="111"/>
      <c r="K105" s="111">
        <f t="shared" si="9"/>
        <v>1020</v>
      </c>
      <c r="L105" s="111">
        <f t="shared" si="10"/>
        <v>1040.4000000000001</v>
      </c>
    </row>
    <row r="106" spans="1:12" x14ac:dyDescent="0.2">
      <c r="A106" s="107"/>
      <c r="B106" s="119"/>
      <c r="C106" s="118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x14ac:dyDescent="0.2">
      <c r="A107" s="115" t="s">
        <v>69</v>
      </c>
      <c r="B107" s="113" t="s">
        <v>70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1:12" ht="25.5" x14ac:dyDescent="0.2">
      <c r="A108" s="112" t="s">
        <v>102</v>
      </c>
      <c r="B108" s="113" t="s">
        <v>103</v>
      </c>
      <c r="C108" s="114">
        <f t="shared" ref="C108:C114" si="11">SUM(D108:J108)</f>
        <v>357000</v>
      </c>
      <c r="D108" s="114"/>
      <c r="E108" s="114"/>
      <c r="F108" s="114">
        <f>F109</f>
        <v>357000</v>
      </c>
      <c r="G108" s="114"/>
      <c r="H108" s="114"/>
      <c r="I108" s="114"/>
      <c r="J108" s="114"/>
      <c r="K108" s="114">
        <f t="shared" ref="K108:K114" si="12">C108+(C108*0.02)</f>
        <v>364140</v>
      </c>
      <c r="L108" s="114">
        <f t="shared" ref="L108:L114" si="13">K108+(K108*0.02)</f>
        <v>371422.8</v>
      </c>
    </row>
    <row r="109" spans="1:12" ht="25.5" x14ac:dyDescent="0.2">
      <c r="A109" s="115" t="s">
        <v>104</v>
      </c>
      <c r="B109" s="113" t="s">
        <v>105</v>
      </c>
      <c r="C109" s="114">
        <f t="shared" si="11"/>
        <v>357000</v>
      </c>
      <c r="D109" s="114"/>
      <c r="E109" s="114"/>
      <c r="F109" s="114">
        <f>F110+F112</f>
        <v>357000</v>
      </c>
      <c r="G109" s="114"/>
      <c r="H109" s="114"/>
      <c r="I109" s="114"/>
      <c r="J109" s="114"/>
      <c r="K109" s="114">
        <f t="shared" si="12"/>
        <v>364140</v>
      </c>
      <c r="L109" s="114">
        <f t="shared" si="13"/>
        <v>371422.8</v>
      </c>
    </row>
    <row r="110" spans="1:12" x14ac:dyDescent="0.2">
      <c r="A110" s="107">
        <v>31</v>
      </c>
      <c r="B110" s="119" t="s">
        <v>73</v>
      </c>
      <c r="C110" s="111">
        <f t="shared" si="11"/>
        <v>130000</v>
      </c>
      <c r="D110" s="111"/>
      <c r="E110" s="111"/>
      <c r="F110" s="111">
        <f>F111</f>
        <v>130000</v>
      </c>
      <c r="G110" s="111"/>
      <c r="H110" s="111"/>
      <c r="I110" s="111"/>
      <c r="J110" s="111"/>
      <c r="K110" s="111">
        <f t="shared" si="12"/>
        <v>132600</v>
      </c>
      <c r="L110" s="111">
        <f t="shared" si="13"/>
        <v>135252</v>
      </c>
    </row>
    <row r="111" spans="1:12" x14ac:dyDescent="0.2">
      <c r="A111" s="107">
        <v>311</v>
      </c>
      <c r="B111" s="119" t="s">
        <v>74</v>
      </c>
      <c r="C111" s="111">
        <f t="shared" si="11"/>
        <v>130000</v>
      </c>
      <c r="D111" s="111"/>
      <c r="E111" s="111"/>
      <c r="F111" s="111">
        <v>130000</v>
      </c>
      <c r="G111" s="111"/>
      <c r="H111" s="111"/>
      <c r="I111" s="111"/>
      <c r="J111" s="111"/>
      <c r="K111" s="111">
        <f t="shared" si="12"/>
        <v>132600</v>
      </c>
      <c r="L111" s="111">
        <f t="shared" si="13"/>
        <v>135252</v>
      </c>
    </row>
    <row r="112" spans="1:12" x14ac:dyDescent="0.2">
      <c r="A112" s="107">
        <v>32</v>
      </c>
      <c r="B112" s="119" t="s">
        <v>59</v>
      </c>
      <c r="C112" s="111">
        <f t="shared" si="11"/>
        <v>227000</v>
      </c>
      <c r="D112" s="109"/>
      <c r="E112" s="109"/>
      <c r="F112" s="111">
        <f>F113+F114</f>
        <v>227000</v>
      </c>
      <c r="G112" s="109"/>
      <c r="H112" s="109"/>
      <c r="I112" s="109"/>
      <c r="J112" s="109"/>
      <c r="K112" s="111">
        <f t="shared" si="12"/>
        <v>231540</v>
      </c>
      <c r="L112" s="111">
        <f t="shared" si="13"/>
        <v>236170.8</v>
      </c>
    </row>
    <row r="113" spans="1:12" x14ac:dyDescent="0.2">
      <c r="A113" s="120">
        <v>322</v>
      </c>
      <c r="B113" s="121" t="s">
        <v>61</v>
      </c>
      <c r="C113" s="111">
        <f t="shared" si="11"/>
        <v>225000</v>
      </c>
      <c r="D113" s="109"/>
      <c r="E113" s="109"/>
      <c r="F113" s="123">
        <v>225000</v>
      </c>
      <c r="G113" s="109"/>
      <c r="H113" s="109"/>
      <c r="I113" s="109"/>
      <c r="J113" s="109"/>
      <c r="K113" s="111">
        <f t="shared" si="12"/>
        <v>229500</v>
      </c>
      <c r="L113" s="111">
        <f t="shared" si="13"/>
        <v>234090</v>
      </c>
    </row>
    <row r="114" spans="1:12" x14ac:dyDescent="0.2">
      <c r="A114" s="120">
        <v>329</v>
      </c>
      <c r="B114" s="121" t="s">
        <v>63</v>
      </c>
      <c r="C114" s="111">
        <f t="shared" si="11"/>
        <v>2000</v>
      </c>
      <c r="D114" s="109"/>
      <c r="E114" s="109"/>
      <c r="F114" s="123">
        <v>2000</v>
      </c>
      <c r="G114" s="109"/>
      <c r="H114" s="109"/>
      <c r="I114" s="109"/>
      <c r="J114" s="109"/>
      <c r="K114" s="111">
        <f t="shared" si="12"/>
        <v>2040</v>
      </c>
      <c r="L114" s="111">
        <f t="shared" si="13"/>
        <v>2080.8000000000002</v>
      </c>
    </row>
    <row r="115" spans="1:12" x14ac:dyDescent="0.2">
      <c r="A115" s="120"/>
      <c r="B115" s="121"/>
      <c r="C115" s="111"/>
      <c r="D115" s="109"/>
      <c r="E115" s="109"/>
      <c r="F115" s="123"/>
      <c r="G115" s="109"/>
      <c r="H115" s="109"/>
      <c r="I115" s="109"/>
      <c r="J115" s="109"/>
      <c r="K115" s="111"/>
      <c r="L115" s="111"/>
    </row>
    <row r="116" spans="1:12" ht="25.5" x14ac:dyDescent="0.2">
      <c r="A116" s="126"/>
      <c r="B116" s="113" t="s">
        <v>84</v>
      </c>
      <c r="C116" s="127"/>
      <c r="D116" s="127"/>
      <c r="E116" s="128"/>
      <c r="F116" s="128"/>
      <c r="G116" s="128"/>
      <c r="H116" s="128"/>
      <c r="I116" s="128"/>
      <c r="J116" s="128"/>
      <c r="K116" s="114"/>
      <c r="L116" s="114"/>
    </row>
    <row r="117" spans="1:12" x14ac:dyDescent="0.2">
      <c r="A117" s="115" t="s">
        <v>85</v>
      </c>
      <c r="B117" s="113" t="s">
        <v>86</v>
      </c>
      <c r="C117" s="114"/>
      <c r="D117" s="114"/>
      <c r="E117" s="114"/>
      <c r="F117" s="114"/>
      <c r="G117" s="114"/>
      <c r="H117" s="114"/>
      <c r="I117" s="128"/>
      <c r="J117" s="128"/>
      <c r="K117" s="114"/>
      <c r="L117" s="114"/>
    </row>
    <row r="118" spans="1:12" ht="25.5" x14ac:dyDescent="0.2">
      <c r="A118" s="129" t="s">
        <v>102</v>
      </c>
      <c r="B118" s="130" t="s">
        <v>103</v>
      </c>
      <c r="C118" s="114">
        <v>3000</v>
      </c>
      <c r="D118" s="128"/>
      <c r="E118" s="128"/>
      <c r="F118" s="131">
        <v>3000</v>
      </c>
      <c r="G118" s="128"/>
      <c r="H118" s="128"/>
      <c r="I118" s="128"/>
      <c r="J118" s="128"/>
      <c r="K118" s="114">
        <f>C118+(C118*0.02)</f>
        <v>3060</v>
      </c>
      <c r="L118" s="114">
        <f>K118+(K118*0.02)</f>
        <v>3121.2</v>
      </c>
    </row>
    <row r="119" spans="1:12" ht="25.5" x14ac:dyDescent="0.2">
      <c r="A119" s="129" t="s">
        <v>104</v>
      </c>
      <c r="B119" s="130" t="s">
        <v>105</v>
      </c>
      <c r="C119" s="114">
        <v>3000</v>
      </c>
      <c r="D119" s="128"/>
      <c r="E119" s="128"/>
      <c r="F119" s="131">
        <v>3000</v>
      </c>
      <c r="G119" s="128"/>
      <c r="H119" s="128"/>
      <c r="I119" s="128"/>
      <c r="J119" s="128"/>
      <c r="K119" s="114">
        <f>C119+(C119*0.02)</f>
        <v>3060</v>
      </c>
      <c r="L119" s="114">
        <f>K119+(K119*0.02)</f>
        <v>3121.2</v>
      </c>
    </row>
    <row r="120" spans="1:12" ht="25.5" x14ac:dyDescent="0.2">
      <c r="A120" s="120">
        <v>42</v>
      </c>
      <c r="B120" s="121" t="s">
        <v>95</v>
      </c>
      <c r="C120" s="111">
        <v>3000</v>
      </c>
      <c r="D120" s="109"/>
      <c r="E120" s="109"/>
      <c r="F120" s="123">
        <v>3000</v>
      </c>
      <c r="G120" s="109"/>
      <c r="H120" s="109"/>
      <c r="I120" s="109"/>
      <c r="J120" s="109"/>
      <c r="K120" s="111">
        <f>C120+(C120*0.02)</f>
        <v>3060</v>
      </c>
      <c r="L120" s="111">
        <f>K120+(K120*0.02)</f>
        <v>3121.2</v>
      </c>
    </row>
    <row r="121" spans="1:12" x14ac:dyDescent="0.2">
      <c r="A121" s="120">
        <v>422</v>
      </c>
      <c r="B121" s="121" t="s">
        <v>82</v>
      </c>
      <c r="C121" s="111">
        <v>3000</v>
      </c>
      <c r="D121" s="109"/>
      <c r="E121" s="109"/>
      <c r="F121" s="123">
        <v>3000</v>
      </c>
      <c r="G121" s="109"/>
      <c r="H121" s="109"/>
      <c r="I121" s="109"/>
      <c r="J121" s="109"/>
      <c r="K121" s="111">
        <f>C121+(C121*0.02)</f>
        <v>3060</v>
      </c>
      <c r="L121" s="111">
        <f>K121+(K121*0.02)</f>
        <v>3121.2</v>
      </c>
    </row>
    <row r="122" spans="1:12" x14ac:dyDescent="0.2">
      <c r="A122" s="120"/>
      <c r="B122" s="121"/>
      <c r="C122" s="111"/>
      <c r="D122" s="109"/>
      <c r="E122" s="109"/>
      <c r="F122" s="123"/>
      <c r="G122" s="109"/>
      <c r="H122" s="109"/>
      <c r="I122" s="109"/>
      <c r="J122" s="109"/>
      <c r="K122" s="111"/>
      <c r="L122" s="111"/>
    </row>
    <row r="123" spans="1:12" x14ac:dyDescent="0.2">
      <c r="A123" s="115" t="s">
        <v>112</v>
      </c>
      <c r="B123" s="113" t="s">
        <v>113</v>
      </c>
      <c r="C123" s="114">
        <f>SUM(C126+C156+C170+C180 )</f>
        <v>8385090</v>
      </c>
      <c r="D123" s="114"/>
      <c r="E123" s="114"/>
      <c r="F123" s="114"/>
      <c r="G123" s="114">
        <f>SUM(G126+G156+G170+G180 )</f>
        <v>8385090</v>
      </c>
      <c r="H123" s="132"/>
      <c r="I123" s="114"/>
      <c r="J123" s="114"/>
      <c r="K123" s="114">
        <f>C123+(C123*0.02)</f>
        <v>8552791.8000000007</v>
      </c>
      <c r="L123" s="114">
        <f>K123+(K123*0.02)</f>
        <v>8723847.6359999999</v>
      </c>
    </row>
    <row r="124" spans="1:12" ht="25.5" x14ac:dyDescent="0.2">
      <c r="A124" s="115"/>
      <c r="B124" s="113" t="s">
        <v>52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1:12" x14ac:dyDescent="0.2">
      <c r="A125" s="115" t="s">
        <v>64</v>
      </c>
      <c r="B125" s="122" t="s">
        <v>65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1:12" ht="25.5" x14ac:dyDescent="0.2">
      <c r="A126" s="115" t="s">
        <v>114</v>
      </c>
      <c r="B126" s="113" t="s">
        <v>115</v>
      </c>
      <c r="C126" s="114">
        <f>SUM(C127+C134+C140+C150)</f>
        <v>7962000</v>
      </c>
      <c r="D126" s="114"/>
      <c r="E126" s="114"/>
      <c r="F126" s="114"/>
      <c r="G126" s="114">
        <f>SUM(G127+G134+G140+G150)</f>
        <v>7962000</v>
      </c>
      <c r="H126" s="132"/>
      <c r="I126" s="114"/>
      <c r="J126" s="114"/>
      <c r="K126" s="114">
        <f>C126+(C126*0.02)</f>
        <v>8121240</v>
      </c>
      <c r="L126" s="114">
        <f>K126+(K126*0.02)</f>
        <v>8283664.7999999998</v>
      </c>
    </row>
    <row r="127" spans="1:12" x14ac:dyDescent="0.2">
      <c r="A127" s="115" t="s">
        <v>116</v>
      </c>
      <c r="B127" s="113" t="s">
        <v>117</v>
      </c>
      <c r="C127" s="114">
        <v>30000</v>
      </c>
      <c r="D127" s="114"/>
      <c r="E127" s="114"/>
      <c r="F127" s="114"/>
      <c r="G127" s="114">
        <v>30000</v>
      </c>
      <c r="H127" s="132"/>
      <c r="I127" s="114"/>
      <c r="J127" s="114"/>
      <c r="K127" s="114">
        <v>3060</v>
      </c>
      <c r="L127" s="114">
        <v>3121</v>
      </c>
    </row>
    <row r="128" spans="1:12" ht="25.5" x14ac:dyDescent="0.2">
      <c r="A128" s="107">
        <v>37</v>
      </c>
      <c r="B128" s="119" t="s">
        <v>93</v>
      </c>
      <c r="C128" s="111">
        <v>30000</v>
      </c>
      <c r="D128" s="111"/>
      <c r="E128" s="111"/>
      <c r="F128" s="111"/>
      <c r="G128" s="111">
        <v>30000</v>
      </c>
      <c r="H128" s="133"/>
      <c r="I128" s="111"/>
      <c r="J128" s="111"/>
      <c r="K128" s="111">
        <v>3060</v>
      </c>
      <c r="L128" s="111">
        <v>3121</v>
      </c>
    </row>
    <row r="129" spans="1:12" ht="27" customHeight="1" x14ac:dyDescent="0.2">
      <c r="A129" s="107">
        <v>372</v>
      </c>
      <c r="B129" s="119" t="s">
        <v>94</v>
      </c>
      <c r="C129" s="111">
        <v>30000</v>
      </c>
      <c r="D129" s="111"/>
      <c r="E129" s="111"/>
      <c r="F129" s="111"/>
      <c r="G129" s="111">
        <v>30000</v>
      </c>
      <c r="H129" s="133"/>
      <c r="I129" s="111"/>
      <c r="J129" s="111"/>
      <c r="K129" s="111">
        <v>3060</v>
      </c>
      <c r="L129" s="111">
        <v>3121</v>
      </c>
    </row>
    <row r="130" spans="1:12" x14ac:dyDescent="0.2">
      <c r="A130" s="107"/>
      <c r="B130" s="119"/>
      <c r="C130" s="111"/>
      <c r="D130" s="111"/>
      <c r="E130" s="111"/>
      <c r="F130" s="111"/>
      <c r="G130" s="111"/>
      <c r="H130" s="133"/>
      <c r="I130" s="111"/>
      <c r="J130" s="111"/>
      <c r="K130" s="111"/>
      <c r="L130" s="111"/>
    </row>
    <row r="131" spans="1:12" x14ac:dyDescent="0.2">
      <c r="A131" s="134"/>
      <c r="B131" s="121" t="s">
        <v>118</v>
      </c>
      <c r="C131" s="111"/>
      <c r="D131" s="109"/>
      <c r="E131" s="109"/>
      <c r="F131" s="109"/>
      <c r="G131" s="109"/>
      <c r="H131" s="109"/>
      <c r="I131" s="109"/>
      <c r="J131" s="109"/>
      <c r="K131" s="111"/>
      <c r="L131" s="111"/>
    </row>
    <row r="132" spans="1:12" x14ac:dyDescent="0.2">
      <c r="A132" s="115" t="s">
        <v>119</v>
      </c>
      <c r="B132" s="113" t="s">
        <v>120</v>
      </c>
      <c r="C132" s="114"/>
      <c r="D132" s="128"/>
      <c r="E132" s="128"/>
      <c r="F132" s="128"/>
      <c r="G132" s="114"/>
      <c r="H132" s="128"/>
      <c r="I132" s="128"/>
      <c r="J132" s="128"/>
      <c r="K132" s="114"/>
      <c r="L132" s="114"/>
    </row>
    <row r="133" spans="1:12" ht="25.5" x14ac:dyDescent="0.2">
      <c r="A133" s="115" t="s">
        <v>114</v>
      </c>
      <c r="B133" s="113" t="s">
        <v>115</v>
      </c>
      <c r="C133" s="114"/>
      <c r="D133" s="114"/>
      <c r="E133" s="114"/>
      <c r="F133" s="114"/>
      <c r="G133" s="114"/>
      <c r="H133" s="132"/>
      <c r="I133" s="114"/>
      <c r="J133" s="114"/>
      <c r="K133" s="114"/>
      <c r="L133" s="114"/>
    </row>
    <row r="134" spans="1:12" x14ac:dyDescent="0.2">
      <c r="A134" s="129" t="s">
        <v>116</v>
      </c>
      <c r="B134" s="130" t="s">
        <v>117</v>
      </c>
      <c r="C134" s="114">
        <f>SUM(D134:J134)</f>
        <v>7500000</v>
      </c>
      <c r="D134" s="114"/>
      <c r="E134" s="114"/>
      <c r="F134" s="114"/>
      <c r="G134" s="114">
        <f>G135</f>
        <v>7500000</v>
      </c>
      <c r="H134" s="114"/>
      <c r="I134" s="114"/>
      <c r="J134" s="114"/>
      <c r="K134" s="114">
        <f>C134+(C134*0.02)</f>
        <v>7650000</v>
      </c>
      <c r="L134" s="114">
        <f>K134+(K134*0.02)</f>
        <v>7803000</v>
      </c>
    </row>
    <row r="135" spans="1:12" x14ac:dyDescent="0.2">
      <c r="A135" s="107">
        <v>31</v>
      </c>
      <c r="B135" s="119" t="s">
        <v>73</v>
      </c>
      <c r="C135" s="111">
        <f>SUM(D135:J135)</f>
        <v>7500000</v>
      </c>
      <c r="D135" s="111"/>
      <c r="E135" s="111"/>
      <c r="F135" s="111"/>
      <c r="G135" s="111">
        <f>G136+G137</f>
        <v>7500000</v>
      </c>
      <c r="H135" s="111"/>
      <c r="I135" s="111"/>
      <c r="J135" s="111"/>
      <c r="K135" s="111">
        <f>C135+(C135*0.02)</f>
        <v>7650000</v>
      </c>
      <c r="L135" s="111">
        <f>K135+(K135*0.02)</f>
        <v>7803000</v>
      </c>
    </row>
    <row r="136" spans="1:12" x14ac:dyDescent="0.2">
      <c r="A136" s="120">
        <v>311</v>
      </c>
      <c r="B136" s="121" t="s">
        <v>74</v>
      </c>
      <c r="C136" s="111">
        <v>6510000</v>
      </c>
      <c r="D136" s="109"/>
      <c r="E136" s="109"/>
      <c r="F136" s="109"/>
      <c r="G136" s="111">
        <v>6510000</v>
      </c>
      <c r="H136" s="109"/>
      <c r="I136" s="109"/>
      <c r="J136" s="109"/>
      <c r="K136" s="111">
        <f>C136+(C136*0.02)</f>
        <v>6640200</v>
      </c>
      <c r="L136" s="111">
        <f>K136+(K136*0.02)</f>
        <v>6773004</v>
      </c>
    </row>
    <row r="137" spans="1:12" x14ac:dyDescent="0.2">
      <c r="A137" s="120">
        <v>313</v>
      </c>
      <c r="B137" s="121" t="s">
        <v>76</v>
      </c>
      <c r="C137" s="111">
        <v>990000</v>
      </c>
      <c r="D137" s="109"/>
      <c r="E137" s="109"/>
      <c r="F137" s="109"/>
      <c r="G137" s="111">
        <v>990000</v>
      </c>
      <c r="H137" s="135"/>
      <c r="I137" s="109"/>
      <c r="J137" s="109"/>
      <c r="K137" s="111"/>
      <c r="L137" s="111"/>
    </row>
    <row r="138" spans="1:12" x14ac:dyDescent="0.2">
      <c r="A138" s="120"/>
      <c r="B138" s="121"/>
      <c r="C138" s="111"/>
      <c r="D138" s="109"/>
      <c r="E138" s="109"/>
      <c r="F138" s="109"/>
      <c r="G138" s="111"/>
      <c r="H138" s="135"/>
      <c r="I138" s="109"/>
      <c r="J138" s="109"/>
      <c r="K138" s="111"/>
      <c r="L138" s="111"/>
    </row>
    <row r="139" spans="1:12" ht="25.5" x14ac:dyDescent="0.2">
      <c r="A139" s="129" t="s">
        <v>121</v>
      </c>
      <c r="B139" s="130" t="s">
        <v>122</v>
      </c>
      <c r="C139" s="114"/>
      <c r="D139" s="128"/>
      <c r="E139" s="128"/>
      <c r="F139" s="128"/>
      <c r="G139" s="114"/>
      <c r="H139" s="136"/>
      <c r="I139" s="128"/>
      <c r="J139" s="128"/>
      <c r="K139" s="114"/>
      <c r="L139" s="114"/>
    </row>
    <row r="140" spans="1:12" ht="25.5" x14ac:dyDescent="0.2">
      <c r="A140" s="115" t="s">
        <v>114</v>
      </c>
      <c r="B140" s="113" t="s">
        <v>115</v>
      </c>
      <c r="C140" s="114">
        <v>431000</v>
      </c>
      <c r="D140" s="114"/>
      <c r="E140" s="114"/>
      <c r="F140" s="114"/>
      <c r="G140" s="114">
        <v>431000</v>
      </c>
      <c r="H140" s="132"/>
      <c r="I140" s="114"/>
      <c r="J140" s="114"/>
      <c r="K140" s="114">
        <f t="shared" ref="K140:K146" si="14">C140+(C140*0.02)</f>
        <v>439620</v>
      </c>
      <c r="L140" s="114">
        <f t="shared" ref="L140:L146" si="15">K140+(K140*0.02)</f>
        <v>448412.4</v>
      </c>
    </row>
    <row r="141" spans="1:12" x14ac:dyDescent="0.2">
      <c r="A141" s="129" t="s">
        <v>116</v>
      </c>
      <c r="B141" s="130" t="s">
        <v>117</v>
      </c>
      <c r="C141" s="114">
        <f>SUM(C142+C144)</f>
        <v>431000</v>
      </c>
      <c r="D141" s="114"/>
      <c r="E141" s="114"/>
      <c r="F141" s="114"/>
      <c r="G141" s="114">
        <f>SUM(G142+G144)</f>
        <v>431000</v>
      </c>
      <c r="H141" s="114"/>
      <c r="I141" s="114"/>
      <c r="J141" s="114"/>
      <c r="K141" s="114">
        <f t="shared" si="14"/>
        <v>439620</v>
      </c>
      <c r="L141" s="114">
        <f t="shared" si="15"/>
        <v>448412.4</v>
      </c>
    </row>
    <row r="142" spans="1:12" x14ac:dyDescent="0.2">
      <c r="A142" s="137">
        <v>31</v>
      </c>
      <c r="B142" s="138" t="s">
        <v>73</v>
      </c>
      <c r="C142" s="111">
        <v>280000</v>
      </c>
      <c r="D142" s="118"/>
      <c r="E142" s="118"/>
      <c r="F142" s="118"/>
      <c r="G142" s="118">
        <f>G143</f>
        <v>280000</v>
      </c>
      <c r="H142" s="118"/>
      <c r="I142" s="118"/>
      <c r="J142" s="118"/>
      <c r="K142" s="111">
        <f t="shared" si="14"/>
        <v>285600</v>
      </c>
      <c r="L142" s="111">
        <f t="shared" si="15"/>
        <v>291312</v>
      </c>
    </row>
    <row r="143" spans="1:12" x14ac:dyDescent="0.2">
      <c r="A143" s="120">
        <v>312</v>
      </c>
      <c r="B143" s="121" t="s">
        <v>75</v>
      </c>
      <c r="C143" s="111">
        <v>280000</v>
      </c>
      <c r="D143" s="109"/>
      <c r="E143" s="109"/>
      <c r="F143" s="109"/>
      <c r="G143" s="111">
        <v>280000</v>
      </c>
      <c r="H143" s="135"/>
      <c r="I143" s="109"/>
      <c r="J143" s="109"/>
      <c r="K143" s="111">
        <f t="shared" si="14"/>
        <v>285600</v>
      </c>
      <c r="L143" s="111">
        <f t="shared" si="15"/>
        <v>291312</v>
      </c>
    </row>
    <row r="144" spans="1:12" x14ac:dyDescent="0.2">
      <c r="A144" s="107">
        <v>32</v>
      </c>
      <c r="B144" s="119" t="s">
        <v>59</v>
      </c>
      <c r="C144" s="111">
        <f>SUM(C145+C146)</f>
        <v>151000</v>
      </c>
      <c r="D144" s="111"/>
      <c r="E144" s="111"/>
      <c r="F144" s="111"/>
      <c r="G144" s="111">
        <f>SUM(G145+G146)</f>
        <v>151000</v>
      </c>
      <c r="H144" s="111"/>
      <c r="I144" s="111"/>
      <c r="J144" s="111"/>
      <c r="K144" s="111">
        <f t="shared" si="14"/>
        <v>154020</v>
      </c>
      <c r="L144" s="111">
        <f t="shared" si="15"/>
        <v>157100.4</v>
      </c>
    </row>
    <row r="145" spans="1:12" x14ac:dyDescent="0.2">
      <c r="A145" s="107">
        <v>321</v>
      </c>
      <c r="B145" s="119" t="s">
        <v>60</v>
      </c>
      <c r="C145" s="111">
        <v>116000</v>
      </c>
      <c r="D145" s="111"/>
      <c r="E145" s="111"/>
      <c r="F145" s="111"/>
      <c r="G145" s="111">
        <v>116000</v>
      </c>
      <c r="H145" s="133"/>
      <c r="I145" s="111"/>
      <c r="J145" s="111"/>
      <c r="K145" s="111">
        <f t="shared" si="14"/>
        <v>118320</v>
      </c>
      <c r="L145" s="111">
        <f t="shared" si="15"/>
        <v>120686.39999999999</v>
      </c>
    </row>
    <row r="146" spans="1:12" x14ac:dyDescent="0.2">
      <c r="A146" s="107">
        <v>329</v>
      </c>
      <c r="B146" s="119" t="s">
        <v>63</v>
      </c>
      <c r="C146" s="111">
        <v>35000</v>
      </c>
      <c r="D146" s="111"/>
      <c r="E146" s="111"/>
      <c r="F146" s="111"/>
      <c r="G146" s="111">
        <v>35000</v>
      </c>
      <c r="H146" s="133"/>
      <c r="I146" s="111"/>
      <c r="J146" s="111"/>
      <c r="K146" s="111">
        <f t="shared" si="14"/>
        <v>35700</v>
      </c>
      <c r="L146" s="111">
        <f t="shared" si="15"/>
        <v>36414</v>
      </c>
    </row>
    <row r="147" spans="1:12" x14ac:dyDescent="0.2">
      <c r="A147" s="107"/>
      <c r="B147" s="119"/>
      <c r="C147" s="111"/>
      <c r="D147" s="111"/>
      <c r="E147" s="111"/>
      <c r="F147" s="111"/>
      <c r="G147" s="111"/>
      <c r="H147" s="133"/>
      <c r="I147" s="111"/>
      <c r="J147" s="111"/>
      <c r="K147" s="111"/>
      <c r="L147" s="111"/>
    </row>
    <row r="148" spans="1:12" ht="25.5" x14ac:dyDescent="0.2">
      <c r="A148" s="126"/>
      <c r="B148" s="113" t="s">
        <v>84</v>
      </c>
      <c r="C148" s="127"/>
      <c r="D148" s="127"/>
      <c r="E148" s="128"/>
      <c r="F148" s="128"/>
      <c r="G148" s="128"/>
      <c r="H148" s="128"/>
      <c r="I148" s="128"/>
      <c r="J148" s="128"/>
      <c r="K148" s="114"/>
      <c r="L148" s="114"/>
    </row>
    <row r="149" spans="1:12" x14ac:dyDescent="0.2">
      <c r="A149" s="115" t="s">
        <v>85</v>
      </c>
      <c r="B149" s="113" t="s">
        <v>86</v>
      </c>
      <c r="C149" s="114"/>
      <c r="D149" s="114"/>
      <c r="E149" s="114"/>
      <c r="F149" s="114"/>
      <c r="G149" s="114"/>
      <c r="H149" s="114"/>
      <c r="I149" s="128"/>
      <c r="J149" s="128"/>
      <c r="K149" s="114"/>
      <c r="L149" s="114"/>
    </row>
    <row r="150" spans="1:12" x14ac:dyDescent="0.2">
      <c r="A150" s="150" t="s">
        <v>116</v>
      </c>
      <c r="B150" s="151" t="s">
        <v>117</v>
      </c>
      <c r="C150" s="148">
        <v>1000</v>
      </c>
      <c r="D150" s="148"/>
      <c r="E150" s="148"/>
      <c r="F150" s="148"/>
      <c r="G150" s="148">
        <v>1000</v>
      </c>
      <c r="H150" s="163"/>
      <c r="I150" s="148"/>
      <c r="J150" s="148"/>
      <c r="K150" s="148">
        <f>C150+(C150*0.02)</f>
        <v>1020</v>
      </c>
      <c r="L150" s="148">
        <f>K150+(K150*0.02)</f>
        <v>1040.4000000000001</v>
      </c>
    </row>
    <row r="151" spans="1:12" ht="25.5" x14ac:dyDescent="0.2">
      <c r="A151" s="107">
        <v>42</v>
      </c>
      <c r="B151" s="119" t="s">
        <v>123</v>
      </c>
      <c r="C151" s="111">
        <v>1000</v>
      </c>
      <c r="D151" s="111"/>
      <c r="E151" s="111"/>
      <c r="F151" s="111"/>
      <c r="G151" s="111">
        <v>1000</v>
      </c>
      <c r="H151" s="133"/>
      <c r="I151" s="111"/>
      <c r="J151" s="111"/>
      <c r="K151" s="111">
        <f>C151+(C151*0.02)</f>
        <v>1020</v>
      </c>
      <c r="L151" s="111">
        <f>K151+(K151*0.02)</f>
        <v>1040.4000000000001</v>
      </c>
    </row>
    <row r="152" spans="1:12" ht="25.5" x14ac:dyDescent="0.2">
      <c r="A152" s="107">
        <v>424</v>
      </c>
      <c r="B152" s="119" t="s">
        <v>124</v>
      </c>
      <c r="C152" s="111">
        <v>1000</v>
      </c>
      <c r="D152" s="111"/>
      <c r="E152" s="111"/>
      <c r="F152" s="111"/>
      <c r="G152" s="111">
        <v>1000</v>
      </c>
      <c r="H152" s="111"/>
      <c r="I152" s="111"/>
      <c r="J152" s="111"/>
      <c r="K152" s="111">
        <v>1020</v>
      </c>
      <c r="L152" s="111">
        <v>1040</v>
      </c>
    </row>
    <row r="153" spans="1:12" x14ac:dyDescent="0.2">
      <c r="A153" s="107"/>
      <c r="B153" s="119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x14ac:dyDescent="0.2">
      <c r="A154" s="115">
        <v>1061</v>
      </c>
      <c r="B154" s="130" t="s">
        <v>68</v>
      </c>
      <c r="C154" s="114"/>
      <c r="D154" s="127"/>
      <c r="E154" s="128"/>
      <c r="F154" s="128"/>
      <c r="G154" s="128"/>
      <c r="H154" s="128"/>
      <c r="I154" s="128"/>
      <c r="J154" s="128"/>
      <c r="K154" s="114"/>
      <c r="L154" s="114"/>
    </row>
    <row r="155" spans="1:12" ht="25.5" x14ac:dyDescent="0.2">
      <c r="A155" s="115" t="s">
        <v>106</v>
      </c>
      <c r="B155" s="113" t="s">
        <v>107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1:12" x14ac:dyDescent="0.2">
      <c r="A156" s="115" t="s">
        <v>125</v>
      </c>
      <c r="B156" s="113" t="s">
        <v>126</v>
      </c>
      <c r="C156" s="114">
        <f t="shared" ref="C156:C164" si="16">SUM(D156:J156)</f>
        <v>15040</v>
      </c>
      <c r="D156" s="114"/>
      <c r="E156" s="114"/>
      <c r="F156" s="114"/>
      <c r="G156" s="114">
        <f>G157</f>
        <v>15040</v>
      </c>
      <c r="H156" s="114"/>
      <c r="I156" s="114"/>
      <c r="J156" s="114"/>
      <c r="K156" s="114">
        <f t="shared" ref="K156:K166" si="17">C156+(C156*0.02)</f>
        <v>15340.8</v>
      </c>
      <c r="L156" s="114">
        <f t="shared" ref="L156:L166" si="18">K156+(K156*0.02)</f>
        <v>15647.616</v>
      </c>
    </row>
    <row r="157" spans="1:12" ht="25.5" x14ac:dyDescent="0.2">
      <c r="A157" s="129" t="s">
        <v>127</v>
      </c>
      <c r="B157" s="130" t="s">
        <v>128</v>
      </c>
      <c r="C157" s="114">
        <f t="shared" si="16"/>
        <v>15040</v>
      </c>
      <c r="D157" s="128"/>
      <c r="E157" s="128"/>
      <c r="F157" s="128"/>
      <c r="G157" s="131">
        <f>G158+G161+G165</f>
        <v>15040</v>
      </c>
      <c r="H157" s="128"/>
      <c r="I157" s="128"/>
      <c r="J157" s="128"/>
      <c r="K157" s="114">
        <f t="shared" si="17"/>
        <v>15340.8</v>
      </c>
      <c r="L157" s="114">
        <f t="shared" si="18"/>
        <v>15647.616</v>
      </c>
    </row>
    <row r="158" spans="1:12" x14ac:dyDescent="0.2">
      <c r="A158" s="120">
        <v>31</v>
      </c>
      <c r="B158" s="121" t="s">
        <v>73</v>
      </c>
      <c r="C158" s="111">
        <f t="shared" si="16"/>
        <v>2400</v>
      </c>
      <c r="D158" s="109"/>
      <c r="E158" s="109"/>
      <c r="F158" s="109"/>
      <c r="G158" s="111">
        <f>G159+G160</f>
        <v>2400</v>
      </c>
      <c r="H158" s="109"/>
      <c r="I158" s="109"/>
      <c r="J158" s="109"/>
      <c r="K158" s="111">
        <f t="shared" si="17"/>
        <v>2448</v>
      </c>
      <c r="L158" s="111">
        <f t="shared" si="18"/>
        <v>2496.96</v>
      </c>
    </row>
    <row r="159" spans="1:12" x14ac:dyDescent="0.2">
      <c r="A159" s="120">
        <v>312</v>
      </c>
      <c r="B159" s="121" t="s">
        <v>75</v>
      </c>
      <c r="C159" s="111">
        <f t="shared" si="16"/>
        <v>1600</v>
      </c>
      <c r="D159" s="111"/>
      <c r="E159" s="111"/>
      <c r="F159" s="111"/>
      <c r="G159" s="111">
        <v>1600</v>
      </c>
      <c r="H159" s="111"/>
      <c r="I159" s="111"/>
      <c r="J159" s="111"/>
      <c r="K159" s="111">
        <f t="shared" si="17"/>
        <v>1632</v>
      </c>
      <c r="L159" s="111">
        <f t="shared" si="18"/>
        <v>1664.64</v>
      </c>
    </row>
    <row r="160" spans="1:12" x14ac:dyDescent="0.2">
      <c r="A160" s="120">
        <v>313</v>
      </c>
      <c r="B160" s="121" t="s">
        <v>76</v>
      </c>
      <c r="C160" s="111">
        <f t="shared" si="16"/>
        <v>800</v>
      </c>
      <c r="D160" s="109"/>
      <c r="E160" s="109"/>
      <c r="F160" s="109"/>
      <c r="G160" s="123">
        <v>800</v>
      </c>
      <c r="H160" s="109"/>
      <c r="I160" s="109"/>
      <c r="J160" s="109"/>
      <c r="K160" s="111">
        <f t="shared" si="17"/>
        <v>816</v>
      </c>
      <c r="L160" s="111">
        <f t="shared" si="18"/>
        <v>832.32</v>
      </c>
    </row>
    <row r="161" spans="1:12" x14ac:dyDescent="0.2">
      <c r="A161" s="107">
        <v>32</v>
      </c>
      <c r="B161" s="119" t="s">
        <v>59</v>
      </c>
      <c r="C161" s="111">
        <f t="shared" si="16"/>
        <v>12470</v>
      </c>
      <c r="D161" s="111"/>
      <c r="E161" s="111"/>
      <c r="F161" s="111"/>
      <c r="G161" s="111">
        <f>G162+G163+G164</f>
        <v>12470</v>
      </c>
      <c r="H161" s="109"/>
      <c r="I161" s="109"/>
      <c r="J161" s="109"/>
      <c r="K161" s="111">
        <f t="shared" si="17"/>
        <v>12719.4</v>
      </c>
      <c r="L161" s="111">
        <f t="shared" si="18"/>
        <v>12973.788</v>
      </c>
    </row>
    <row r="162" spans="1:12" x14ac:dyDescent="0.2">
      <c r="A162" s="120">
        <v>322</v>
      </c>
      <c r="B162" s="121" t="s">
        <v>61</v>
      </c>
      <c r="C162" s="111">
        <f t="shared" si="16"/>
        <v>1000</v>
      </c>
      <c r="D162" s="109"/>
      <c r="E162" s="109"/>
      <c r="F162" s="109"/>
      <c r="G162" s="123">
        <v>1000</v>
      </c>
      <c r="H162" s="109"/>
      <c r="I162" s="109"/>
      <c r="J162" s="109"/>
      <c r="K162" s="111">
        <f t="shared" si="17"/>
        <v>1020</v>
      </c>
      <c r="L162" s="111">
        <f t="shared" si="18"/>
        <v>1040.4000000000001</v>
      </c>
    </row>
    <row r="163" spans="1:12" x14ac:dyDescent="0.2">
      <c r="A163" s="120">
        <v>323</v>
      </c>
      <c r="B163" s="121" t="s">
        <v>62</v>
      </c>
      <c r="C163" s="111">
        <f t="shared" si="16"/>
        <v>8600</v>
      </c>
      <c r="D163" s="109"/>
      <c r="E163" s="109"/>
      <c r="F163" s="109"/>
      <c r="G163" s="123">
        <v>8600</v>
      </c>
      <c r="H163" s="109"/>
      <c r="I163" s="109"/>
      <c r="J163" s="109"/>
      <c r="K163" s="111">
        <f t="shared" si="17"/>
        <v>8772</v>
      </c>
      <c r="L163" s="111">
        <f t="shared" si="18"/>
        <v>8947.44</v>
      </c>
    </row>
    <row r="164" spans="1:12" x14ac:dyDescent="0.2">
      <c r="A164" s="120">
        <v>329</v>
      </c>
      <c r="B164" s="121" t="s">
        <v>63</v>
      </c>
      <c r="C164" s="111">
        <f t="shared" si="16"/>
        <v>2870</v>
      </c>
      <c r="D164" s="109"/>
      <c r="E164" s="109"/>
      <c r="F164" s="109"/>
      <c r="G164" s="123">
        <v>2870</v>
      </c>
      <c r="H164" s="109"/>
      <c r="I164" s="109"/>
      <c r="J164" s="109"/>
      <c r="K164" s="111">
        <f t="shared" si="17"/>
        <v>2927.4</v>
      </c>
      <c r="L164" s="111">
        <f t="shared" si="18"/>
        <v>2985.9480000000003</v>
      </c>
    </row>
    <row r="165" spans="1:12" x14ac:dyDescent="0.2">
      <c r="A165" s="120">
        <v>36</v>
      </c>
      <c r="B165" s="121" t="s">
        <v>129</v>
      </c>
      <c r="C165" s="111">
        <f>C166</f>
        <v>170</v>
      </c>
      <c r="D165" s="109"/>
      <c r="E165" s="109"/>
      <c r="F165" s="109"/>
      <c r="G165" s="123">
        <f>G166</f>
        <v>170</v>
      </c>
      <c r="H165" s="109"/>
      <c r="I165" s="109"/>
      <c r="J165" s="109"/>
      <c r="K165" s="111">
        <f t="shared" si="17"/>
        <v>173.4</v>
      </c>
      <c r="L165" s="111">
        <f t="shared" si="18"/>
        <v>176.86799999999999</v>
      </c>
    </row>
    <row r="166" spans="1:12" ht="25.5" x14ac:dyDescent="0.2">
      <c r="A166" s="120">
        <v>369</v>
      </c>
      <c r="B166" s="121" t="s">
        <v>130</v>
      </c>
      <c r="C166" s="111">
        <f>SUM(D166:J166)</f>
        <v>170</v>
      </c>
      <c r="D166" s="109"/>
      <c r="E166" s="109"/>
      <c r="F166" s="109"/>
      <c r="G166" s="123">
        <v>170</v>
      </c>
      <c r="H166" s="109"/>
      <c r="I166" s="109"/>
      <c r="J166" s="109"/>
      <c r="K166" s="111">
        <f t="shared" si="17"/>
        <v>173.4</v>
      </c>
      <c r="L166" s="111">
        <f t="shared" si="18"/>
        <v>176.86799999999999</v>
      </c>
    </row>
    <row r="167" spans="1:12" x14ac:dyDescent="0.2">
      <c r="A167" s="120"/>
      <c r="B167" s="121"/>
      <c r="C167" s="111"/>
      <c r="D167" s="109"/>
      <c r="E167" s="109"/>
      <c r="F167" s="109"/>
      <c r="G167" s="123"/>
      <c r="H167" s="109"/>
      <c r="I167" s="109"/>
      <c r="J167" s="109"/>
      <c r="K167" s="111"/>
      <c r="L167" s="111"/>
    </row>
    <row r="168" spans="1:12" ht="25.5" x14ac:dyDescent="0.2">
      <c r="A168" s="126"/>
      <c r="B168" s="113" t="s">
        <v>84</v>
      </c>
      <c r="C168" s="127"/>
      <c r="D168" s="127"/>
      <c r="E168" s="128"/>
      <c r="F168" s="128"/>
      <c r="G168" s="128"/>
      <c r="H168" s="128"/>
      <c r="I168" s="128"/>
      <c r="J168" s="128"/>
      <c r="K168" s="114"/>
      <c r="L168" s="114"/>
    </row>
    <row r="169" spans="1:12" x14ac:dyDescent="0.2">
      <c r="A169" s="115" t="s">
        <v>85</v>
      </c>
      <c r="B169" s="113" t="s">
        <v>86</v>
      </c>
      <c r="C169" s="114"/>
      <c r="D169" s="114"/>
      <c r="E169" s="114"/>
      <c r="F169" s="114"/>
      <c r="G169" s="114"/>
      <c r="H169" s="114"/>
      <c r="I169" s="128"/>
      <c r="J169" s="128"/>
      <c r="K169" s="114"/>
      <c r="L169" s="114"/>
    </row>
    <row r="170" spans="1:12" x14ac:dyDescent="0.2">
      <c r="A170" s="112" t="s">
        <v>131</v>
      </c>
      <c r="B170" s="113" t="s">
        <v>132</v>
      </c>
      <c r="C170" s="114">
        <v>211000</v>
      </c>
      <c r="D170" s="114"/>
      <c r="E170" s="114"/>
      <c r="F170" s="114"/>
      <c r="G170" s="114">
        <v>211000</v>
      </c>
      <c r="H170" s="114"/>
      <c r="I170" s="114"/>
      <c r="J170" s="114"/>
      <c r="K170" s="114">
        <f t="shared" ref="K170:K176" si="19">C170+(C170*0.02)</f>
        <v>215220</v>
      </c>
      <c r="L170" s="114">
        <f t="shared" ref="L170:L176" si="20">K170+(K170*0.02)</f>
        <v>219524.4</v>
      </c>
    </row>
    <row r="171" spans="1:12" ht="25.5" x14ac:dyDescent="0.2">
      <c r="A171" s="146" t="s">
        <v>133</v>
      </c>
      <c r="B171" s="147" t="s">
        <v>134</v>
      </c>
      <c r="C171" s="148">
        <f>SUM(C172+C174)</f>
        <v>211000</v>
      </c>
      <c r="D171" s="148"/>
      <c r="E171" s="148"/>
      <c r="F171" s="148"/>
      <c r="G171" s="148">
        <f>SUM(G172+G174)</f>
        <v>211000</v>
      </c>
      <c r="H171" s="149"/>
      <c r="I171" s="149"/>
      <c r="J171" s="149"/>
      <c r="K171" s="148">
        <f t="shared" si="19"/>
        <v>215220</v>
      </c>
      <c r="L171" s="148">
        <f t="shared" si="20"/>
        <v>219524.4</v>
      </c>
    </row>
    <row r="172" spans="1:12" ht="25.5" x14ac:dyDescent="0.2">
      <c r="A172" s="107">
        <v>37</v>
      </c>
      <c r="B172" s="119" t="s">
        <v>93</v>
      </c>
      <c r="C172" s="111">
        <v>2000</v>
      </c>
      <c r="D172" s="111"/>
      <c r="E172" s="111"/>
      <c r="F172" s="111"/>
      <c r="G172" s="111">
        <v>2000</v>
      </c>
      <c r="H172" s="133"/>
      <c r="I172" s="111"/>
      <c r="J172" s="111"/>
      <c r="K172" s="111">
        <f t="shared" si="19"/>
        <v>2040</v>
      </c>
      <c r="L172" s="111">
        <f t="shared" si="20"/>
        <v>2080.8000000000002</v>
      </c>
    </row>
    <row r="173" spans="1:12" ht="25.5" x14ac:dyDescent="0.2">
      <c r="A173" s="107">
        <v>372</v>
      </c>
      <c r="B173" s="119" t="s">
        <v>94</v>
      </c>
      <c r="C173" s="111">
        <v>2000</v>
      </c>
      <c r="D173" s="111"/>
      <c r="E173" s="111"/>
      <c r="F173" s="111"/>
      <c r="G173" s="111">
        <v>2000</v>
      </c>
      <c r="H173" s="133"/>
      <c r="I173" s="111"/>
      <c r="J173" s="111"/>
      <c r="K173" s="111">
        <f t="shared" si="19"/>
        <v>2040</v>
      </c>
      <c r="L173" s="111">
        <f t="shared" si="20"/>
        <v>2080.8000000000002</v>
      </c>
    </row>
    <row r="174" spans="1:12" ht="25.5" x14ac:dyDescent="0.2">
      <c r="A174" s="120">
        <v>42</v>
      </c>
      <c r="B174" s="121" t="s">
        <v>123</v>
      </c>
      <c r="C174" s="111">
        <f>SUM(C175+C176)</f>
        <v>209000</v>
      </c>
      <c r="D174" s="111"/>
      <c r="E174" s="111"/>
      <c r="F174" s="111"/>
      <c r="G174" s="111">
        <f>SUM(G175+G176)</f>
        <v>209000</v>
      </c>
      <c r="H174" s="109"/>
      <c r="I174" s="109"/>
      <c r="J174" s="109"/>
      <c r="K174" s="111">
        <f t="shared" si="19"/>
        <v>213180</v>
      </c>
      <c r="L174" s="111">
        <f t="shared" si="20"/>
        <v>217443.6</v>
      </c>
    </row>
    <row r="175" spans="1:12" ht="25.5" x14ac:dyDescent="0.2">
      <c r="A175" s="120">
        <v>424</v>
      </c>
      <c r="B175" s="121" t="s">
        <v>135</v>
      </c>
      <c r="C175" s="111">
        <v>9000</v>
      </c>
      <c r="D175" s="111"/>
      <c r="E175" s="111"/>
      <c r="F175" s="111"/>
      <c r="G175" s="111">
        <v>9000</v>
      </c>
      <c r="H175" s="109"/>
      <c r="I175" s="109"/>
      <c r="J175" s="109"/>
      <c r="K175" s="111">
        <f t="shared" si="19"/>
        <v>9180</v>
      </c>
      <c r="L175" s="111">
        <f t="shared" si="20"/>
        <v>9363.6</v>
      </c>
    </row>
    <row r="176" spans="1:12" ht="25.5" x14ac:dyDescent="0.2">
      <c r="A176" s="120">
        <v>424</v>
      </c>
      <c r="B176" s="121" t="s">
        <v>136</v>
      </c>
      <c r="C176" s="111">
        <v>200000</v>
      </c>
      <c r="D176" s="111"/>
      <c r="E176" s="111"/>
      <c r="F176" s="111"/>
      <c r="G176" s="111">
        <v>200000</v>
      </c>
      <c r="H176" s="109"/>
      <c r="I176" s="109"/>
      <c r="J176" s="109"/>
      <c r="K176" s="111">
        <f t="shared" si="19"/>
        <v>204000</v>
      </c>
      <c r="L176" s="111">
        <f t="shared" si="20"/>
        <v>208080</v>
      </c>
    </row>
    <row r="177" spans="1:12" x14ac:dyDescent="0.2">
      <c r="A177" s="120"/>
      <c r="B177" s="121"/>
      <c r="C177" s="111"/>
      <c r="D177" s="111"/>
      <c r="E177" s="111"/>
      <c r="F177" s="111"/>
      <c r="G177" s="111"/>
      <c r="H177" s="109"/>
      <c r="I177" s="109"/>
      <c r="J177" s="109"/>
      <c r="K177" s="111"/>
      <c r="L177" s="111"/>
    </row>
    <row r="178" spans="1:12" x14ac:dyDescent="0.2">
      <c r="A178" s="156">
        <v>1061</v>
      </c>
      <c r="B178" s="159" t="s">
        <v>68</v>
      </c>
      <c r="C178" s="158"/>
      <c r="D178" s="158"/>
      <c r="E178" s="158"/>
      <c r="F178" s="158"/>
      <c r="G178" s="158"/>
      <c r="H178" s="160"/>
      <c r="I178" s="158"/>
      <c r="J178" s="158"/>
      <c r="K178" s="161"/>
      <c r="L178" s="161"/>
    </row>
    <row r="179" spans="1:12" ht="27" customHeight="1" x14ac:dyDescent="0.2">
      <c r="A179" s="156" t="s">
        <v>165</v>
      </c>
      <c r="B179" s="159" t="s">
        <v>166</v>
      </c>
      <c r="C179" s="158"/>
      <c r="D179" s="158"/>
      <c r="E179" s="158"/>
      <c r="F179" s="158"/>
      <c r="G179" s="158"/>
      <c r="H179" s="160"/>
      <c r="I179" s="158"/>
      <c r="J179" s="158"/>
      <c r="K179" s="161"/>
      <c r="L179" s="161"/>
    </row>
    <row r="180" spans="1:12" ht="25.5" x14ac:dyDescent="0.2">
      <c r="A180" s="156" t="s">
        <v>137</v>
      </c>
      <c r="B180" s="162" t="s">
        <v>138</v>
      </c>
      <c r="C180" s="158">
        <f>SUM(C181+C192)</f>
        <v>197050</v>
      </c>
      <c r="D180" s="158"/>
      <c r="E180" s="158"/>
      <c r="F180" s="158"/>
      <c r="G180" s="158">
        <f>SUM(G181+G192)</f>
        <v>197050</v>
      </c>
      <c r="H180" s="160"/>
      <c r="I180" s="158"/>
      <c r="J180" s="158"/>
      <c r="K180" s="161"/>
      <c r="L180" s="161"/>
    </row>
    <row r="181" spans="1:12" x14ac:dyDescent="0.2">
      <c r="A181" s="156" t="s">
        <v>139</v>
      </c>
      <c r="B181" s="162" t="s">
        <v>140</v>
      </c>
      <c r="C181" s="158">
        <f>SUM(C182+C186)</f>
        <v>135050</v>
      </c>
      <c r="D181" s="158"/>
      <c r="E181" s="158"/>
      <c r="F181" s="158"/>
      <c r="G181" s="158">
        <f>G182+G186</f>
        <v>135050</v>
      </c>
      <c r="H181" s="158"/>
      <c r="I181" s="158"/>
      <c r="J181" s="158"/>
      <c r="K181" s="161">
        <f t="shared" ref="K181:K187" si="21">C181+(C181*0.02)</f>
        <v>137751</v>
      </c>
      <c r="L181" s="161">
        <f t="shared" ref="L181:L187" si="22">K181+(K181*0.02)</f>
        <v>140506.01999999999</v>
      </c>
    </row>
    <row r="182" spans="1:12" x14ac:dyDescent="0.2">
      <c r="A182" s="107">
        <v>31</v>
      </c>
      <c r="B182" s="119" t="s">
        <v>73</v>
      </c>
      <c r="C182" s="111">
        <f>SUM(C183:C185)</f>
        <v>123850</v>
      </c>
      <c r="D182" s="111"/>
      <c r="E182" s="111"/>
      <c r="F182" s="111"/>
      <c r="G182" s="111">
        <f>SUM(G183:G185)</f>
        <v>123850</v>
      </c>
      <c r="H182" s="111"/>
      <c r="I182" s="111"/>
      <c r="J182" s="111"/>
      <c r="K182" s="111">
        <f t="shared" si="21"/>
        <v>126327</v>
      </c>
      <c r="L182" s="111">
        <f t="shared" si="22"/>
        <v>128853.54</v>
      </c>
    </row>
    <row r="183" spans="1:12" x14ac:dyDescent="0.2">
      <c r="A183" s="107">
        <v>311</v>
      </c>
      <c r="B183" s="119" t="s">
        <v>74</v>
      </c>
      <c r="C183" s="111">
        <v>90000</v>
      </c>
      <c r="D183" s="111"/>
      <c r="E183" s="111"/>
      <c r="F183" s="111"/>
      <c r="G183" s="111">
        <v>90000</v>
      </c>
      <c r="H183" s="111"/>
      <c r="I183" s="111"/>
      <c r="J183" s="111"/>
      <c r="K183" s="111">
        <f t="shared" si="21"/>
        <v>91800</v>
      </c>
      <c r="L183" s="111">
        <f t="shared" si="22"/>
        <v>93636</v>
      </c>
    </row>
    <row r="184" spans="1:12" x14ac:dyDescent="0.2">
      <c r="A184" s="107">
        <v>312</v>
      </c>
      <c r="B184" s="119" t="s">
        <v>75</v>
      </c>
      <c r="C184" s="111">
        <v>15000</v>
      </c>
      <c r="D184" s="111"/>
      <c r="E184" s="111"/>
      <c r="F184" s="111"/>
      <c r="G184" s="111">
        <v>15000</v>
      </c>
      <c r="H184" s="111"/>
      <c r="I184" s="111"/>
      <c r="J184" s="111"/>
      <c r="K184" s="111">
        <f t="shared" si="21"/>
        <v>15300</v>
      </c>
      <c r="L184" s="111">
        <f t="shared" si="22"/>
        <v>15606</v>
      </c>
    </row>
    <row r="185" spans="1:12" x14ac:dyDescent="0.2">
      <c r="A185" s="107">
        <v>313</v>
      </c>
      <c r="B185" s="119" t="s">
        <v>76</v>
      </c>
      <c r="C185" s="111">
        <f>SUM(D185:J185)</f>
        <v>18850</v>
      </c>
      <c r="D185" s="111"/>
      <c r="E185" s="111"/>
      <c r="F185" s="111"/>
      <c r="G185" s="111">
        <v>18850</v>
      </c>
      <c r="H185" s="111"/>
      <c r="I185" s="111"/>
      <c r="J185" s="111"/>
      <c r="K185" s="111">
        <f t="shared" si="21"/>
        <v>19227</v>
      </c>
      <c r="L185" s="111">
        <f t="shared" si="22"/>
        <v>19611.54</v>
      </c>
    </row>
    <row r="186" spans="1:12" x14ac:dyDescent="0.2">
      <c r="A186" s="107">
        <v>32</v>
      </c>
      <c r="B186" s="119" t="s">
        <v>59</v>
      </c>
      <c r="C186" s="111">
        <f>SUM(D186:J186)</f>
        <v>11200</v>
      </c>
      <c r="D186" s="111"/>
      <c r="E186" s="111"/>
      <c r="F186" s="111"/>
      <c r="G186" s="111">
        <v>11200</v>
      </c>
      <c r="H186" s="111"/>
      <c r="I186" s="111"/>
      <c r="J186" s="111"/>
      <c r="K186" s="111">
        <f t="shared" si="21"/>
        <v>11424</v>
      </c>
      <c r="L186" s="111">
        <f t="shared" si="22"/>
        <v>11652.48</v>
      </c>
    </row>
    <row r="187" spans="1:12" x14ac:dyDescent="0.2">
      <c r="A187" s="107">
        <v>321</v>
      </c>
      <c r="B187" s="119" t="s">
        <v>60</v>
      </c>
      <c r="C187" s="111">
        <f>SUM(D187:J187)</f>
        <v>11200</v>
      </c>
      <c r="D187" s="111"/>
      <c r="E187" s="111"/>
      <c r="F187" s="111"/>
      <c r="G187" s="111">
        <v>11200</v>
      </c>
      <c r="H187" s="111"/>
      <c r="I187" s="111"/>
      <c r="J187" s="111"/>
      <c r="K187" s="111">
        <f t="shared" si="21"/>
        <v>11424</v>
      </c>
      <c r="L187" s="111">
        <f t="shared" si="22"/>
        <v>11652.48</v>
      </c>
    </row>
    <row r="188" spans="1:12" x14ac:dyDescent="0.2">
      <c r="A188" s="107"/>
      <c r="B188" s="119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1:12" x14ac:dyDescent="0.2">
      <c r="A189" s="152">
        <v>1061</v>
      </c>
      <c r="B189" s="153" t="s">
        <v>68</v>
      </c>
      <c r="C189" s="154"/>
      <c r="D189" s="154"/>
      <c r="E189" s="154"/>
      <c r="F189" s="154"/>
      <c r="G189" s="154"/>
      <c r="H189" s="154"/>
      <c r="I189" s="154"/>
      <c r="J189" s="154"/>
      <c r="K189" s="155"/>
      <c r="L189" s="155"/>
    </row>
    <row r="190" spans="1:12" ht="25.5" x14ac:dyDescent="0.2">
      <c r="A190" s="152" t="s">
        <v>141</v>
      </c>
      <c r="B190" s="153" t="s">
        <v>142</v>
      </c>
      <c r="C190" s="154"/>
      <c r="D190" s="154"/>
      <c r="E190" s="154"/>
      <c r="F190" s="154"/>
      <c r="G190" s="154"/>
      <c r="H190" s="154"/>
      <c r="I190" s="154"/>
      <c r="J190" s="154"/>
      <c r="K190" s="155"/>
      <c r="L190" s="155"/>
    </row>
    <row r="191" spans="1:12" ht="25.5" x14ac:dyDescent="0.2">
      <c r="A191" s="150" t="s">
        <v>137</v>
      </c>
      <c r="B191" s="151" t="s">
        <v>138</v>
      </c>
      <c r="C191" s="148">
        <v>62000</v>
      </c>
      <c r="D191" s="148"/>
      <c r="E191" s="148"/>
      <c r="F191" s="148"/>
      <c r="G191" s="148">
        <v>62000</v>
      </c>
      <c r="H191" s="148"/>
      <c r="I191" s="148"/>
      <c r="J191" s="148"/>
      <c r="K191" s="148">
        <f>C191+(C191*0.02)</f>
        <v>63240</v>
      </c>
      <c r="L191" s="148">
        <f>K191+(K191*0.02)</f>
        <v>64504.800000000003</v>
      </c>
    </row>
    <row r="192" spans="1:12" ht="25.5" x14ac:dyDescent="0.2">
      <c r="A192" s="150" t="s">
        <v>139</v>
      </c>
      <c r="B192" s="151" t="s">
        <v>138</v>
      </c>
      <c r="C192" s="148">
        <v>62000</v>
      </c>
      <c r="D192" s="148"/>
      <c r="E192" s="148"/>
      <c r="F192" s="148"/>
      <c r="G192" s="148">
        <v>62000</v>
      </c>
      <c r="H192" s="148"/>
      <c r="I192" s="148"/>
      <c r="J192" s="148"/>
      <c r="K192" s="148">
        <f>C192+(C192*0.02)</f>
        <v>63240</v>
      </c>
      <c r="L192" s="148">
        <f>K192+(K192*0.02)</f>
        <v>64504.800000000003</v>
      </c>
    </row>
    <row r="193" spans="1:12" x14ac:dyDescent="0.2">
      <c r="A193" s="107">
        <v>32</v>
      </c>
      <c r="B193" s="119" t="s">
        <v>59</v>
      </c>
      <c r="C193" s="111">
        <v>62000</v>
      </c>
      <c r="D193" s="111"/>
      <c r="E193" s="111"/>
      <c r="F193" s="111"/>
      <c r="G193" s="111">
        <v>62000</v>
      </c>
      <c r="H193" s="111"/>
      <c r="I193" s="111"/>
      <c r="J193" s="111"/>
      <c r="K193" s="111">
        <f>C193+(C193*0.02)</f>
        <v>63240</v>
      </c>
      <c r="L193" s="111">
        <f>K193+(K193*0.02)</f>
        <v>64504.800000000003</v>
      </c>
    </row>
    <row r="194" spans="1:12" x14ac:dyDescent="0.2">
      <c r="A194" s="107">
        <v>323</v>
      </c>
      <c r="B194" s="119" t="s">
        <v>62</v>
      </c>
      <c r="C194" s="111">
        <v>62000</v>
      </c>
      <c r="D194" s="111"/>
      <c r="E194" s="111"/>
      <c r="F194" s="111"/>
      <c r="G194" s="111">
        <v>62000</v>
      </c>
      <c r="H194" s="111"/>
      <c r="I194" s="111"/>
      <c r="J194" s="111"/>
      <c r="K194" s="111">
        <f>C194+(C194*0.02)</f>
        <v>63240</v>
      </c>
      <c r="L194" s="111">
        <f>K194+(K194*0.02)</f>
        <v>64504.800000000003</v>
      </c>
    </row>
    <row r="195" spans="1:12" x14ac:dyDescent="0.2">
      <c r="A195" s="107"/>
      <c r="B195" s="119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1:12" x14ac:dyDescent="0.2">
      <c r="A196" s="129" t="s">
        <v>143</v>
      </c>
      <c r="B196" s="130" t="s">
        <v>43</v>
      </c>
      <c r="C196" s="114">
        <f>SUM(C199+C215)</f>
        <v>56500</v>
      </c>
      <c r="D196" s="114"/>
      <c r="E196" s="114"/>
      <c r="F196" s="114"/>
      <c r="G196" s="114"/>
      <c r="H196" s="114">
        <f>SUM(H199+H215)</f>
        <v>56500</v>
      </c>
      <c r="I196" s="128"/>
      <c r="J196" s="128"/>
      <c r="K196" s="114">
        <f>C196+(C196*0.02)</f>
        <v>57630</v>
      </c>
      <c r="L196" s="114">
        <f>K196+(K196*0.02)</f>
        <v>58782.6</v>
      </c>
    </row>
    <row r="197" spans="1:12" ht="25.5" x14ac:dyDescent="0.2">
      <c r="A197" s="115"/>
      <c r="B197" s="113" t="s">
        <v>52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1:12" x14ac:dyDescent="0.2">
      <c r="A198" s="115" t="s">
        <v>64</v>
      </c>
      <c r="B198" s="122" t="s">
        <v>65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1:12" x14ac:dyDescent="0.2">
      <c r="A199" s="146" t="s">
        <v>144</v>
      </c>
      <c r="B199" s="147" t="s">
        <v>145</v>
      </c>
      <c r="C199" s="148">
        <f>SUM(C200+C209)</f>
        <v>30000</v>
      </c>
      <c r="D199" s="148"/>
      <c r="E199" s="148"/>
      <c r="F199" s="148"/>
      <c r="G199" s="148"/>
      <c r="H199" s="148">
        <f>SUM(H200+H209)</f>
        <v>30000</v>
      </c>
      <c r="I199" s="149"/>
      <c r="J199" s="149"/>
      <c r="K199" s="148">
        <f t="shared" ref="K199:K205" si="23">C199+(C199*0.02)</f>
        <v>30600</v>
      </c>
      <c r="L199" s="148">
        <f t="shared" ref="L199:L205" si="24">K199+(K199*0.02)</f>
        <v>31212</v>
      </c>
    </row>
    <row r="200" spans="1:12" x14ac:dyDescent="0.2">
      <c r="A200" s="146" t="s">
        <v>146</v>
      </c>
      <c r="B200" s="147" t="s">
        <v>147</v>
      </c>
      <c r="C200" s="148">
        <v>18000</v>
      </c>
      <c r="D200" s="148"/>
      <c r="E200" s="148"/>
      <c r="F200" s="148"/>
      <c r="G200" s="148"/>
      <c r="H200" s="148">
        <v>18000</v>
      </c>
      <c r="I200" s="149"/>
      <c r="J200" s="149"/>
      <c r="K200" s="148">
        <f t="shared" si="23"/>
        <v>18360</v>
      </c>
      <c r="L200" s="148">
        <f t="shared" si="24"/>
        <v>18727.2</v>
      </c>
    </row>
    <row r="201" spans="1:12" x14ac:dyDescent="0.2">
      <c r="A201" s="120">
        <v>32</v>
      </c>
      <c r="B201" s="121" t="s">
        <v>59</v>
      </c>
      <c r="C201" s="111">
        <v>18000</v>
      </c>
      <c r="D201" s="111"/>
      <c r="E201" s="111"/>
      <c r="F201" s="111"/>
      <c r="G201" s="111"/>
      <c r="H201" s="111">
        <v>18000</v>
      </c>
      <c r="I201" s="109"/>
      <c r="J201" s="109"/>
      <c r="K201" s="111">
        <f t="shared" si="23"/>
        <v>18360</v>
      </c>
      <c r="L201" s="111">
        <f t="shared" si="24"/>
        <v>18727.2</v>
      </c>
    </row>
    <row r="202" spans="1:12" x14ac:dyDescent="0.2">
      <c r="A202" s="120">
        <v>321</v>
      </c>
      <c r="B202" s="121" t="s">
        <v>60</v>
      </c>
      <c r="C202" s="111">
        <v>200</v>
      </c>
      <c r="D202" s="111"/>
      <c r="E202" s="111"/>
      <c r="F202" s="111"/>
      <c r="G202" s="111"/>
      <c r="H202" s="111">
        <v>200</v>
      </c>
      <c r="I202" s="109"/>
      <c r="J202" s="109"/>
      <c r="K202" s="111">
        <f t="shared" si="23"/>
        <v>204</v>
      </c>
      <c r="L202" s="111">
        <f t="shared" si="24"/>
        <v>208.08</v>
      </c>
    </row>
    <row r="203" spans="1:12" x14ac:dyDescent="0.2">
      <c r="A203" s="120">
        <v>322</v>
      </c>
      <c r="B203" s="121" t="s">
        <v>61</v>
      </c>
      <c r="C203" s="111">
        <v>8800</v>
      </c>
      <c r="D203" s="111"/>
      <c r="E203" s="111"/>
      <c r="F203" s="111"/>
      <c r="G203" s="111"/>
      <c r="H203" s="111">
        <v>8800</v>
      </c>
      <c r="I203" s="109"/>
      <c r="J203" s="109"/>
      <c r="K203" s="111">
        <f t="shared" si="23"/>
        <v>8976</v>
      </c>
      <c r="L203" s="111">
        <f t="shared" si="24"/>
        <v>9155.52</v>
      </c>
    </row>
    <row r="204" spans="1:12" x14ac:dyDescent="0.2">
      <c r="A204" s="120">
        <v>323</v>
      </c>
      <c r="B204" s="121" t="s">
        <v>62</v>
      </c>
      <c r="C204" s="111">
        <v>4000</v>
      </c>
      <c r="D204" s="111"/>
      <c r="E204" s="111"/>
      <c r="F204" s="111"/>
      <c r="G204" s="111"/>
      <c r="H204" s="111">
        <v>4000</v>
      </c>
      <c r="I204" s="109"/>
      <c r="J204" s="109"/>
      <c r="K204" s="111">
        <f t="shared" si="23"/>
        <v>4080</v>
      </c>
      <c r="L204" s="111">
        <f t="shared" si="24"/>
        <v>4161.6000000000004</v>
      </c>
    </row>
    <row r="205" spans="1:12" x14ac:dyDescent="0.2">
      <c r="A205" s="120">
        <v>329</v>
      </c>
      <c r="B205" s="121" t="s">
        <v>63</v>
      </c>
      <c r="C205" s="111">
        <v>5000</v>
      </c>
      <c r="D205" s="111"/>
      <c r="E205" s="111"/>
      <c r="F205" s="111"/>
      <c r="G205" s="111"/>
      <c r="H205" s="111">
        <v>5000</v>
      </c>
      <c r="I205" s="109"/>
      <c r="J205" s="109"/>
      <c r="K205" s="111">
        <f t="shared" si="23"/>
        <v>5100</v>
      </c>
      <c r="L205" s="111">
        <f t="shared" si="24"/>
        <v>5202</v>
      </c>
    </row>
    <row r="206" spans="1:12" x14ac:dyDescent="0.2">
      <c r="A206" s="120"/>
      <c r="B206" s="121"/>
      <c r="C206" s="111"/>
      <c r="D206" s="111"/>
      <c r="E206" s="111"/>
      <c r="F206" s="111"/>
      <c r="G206" s="111"/>
      <c r="H206" s="111"/>
      <c r="I206" s="109"/>
      <c r="J206" s="109"/>
      <c r="K206" s="111"/>
      <c r="L206" s="111"/>
    </row>
    <row r="207" spans="1:12" x14ac:dyDescent="0.2">
      <c r="A207" s="115">
        <v>1061</v>
      </c>
      <c r="B207" s="130" t="s">
        <v>68</v>
      </c>
      <c r="C207" s="114"/>
      <c r="D207" s="127"/>
      <c r="E207" s="128"/>
      <c r="F207" s="128"/>
      <c r="G207" s="128"/>
      <c r="H207" s="114"/>
      <c r="I207" s="128"/>
      <c r="J207" s="128"/>
      <c r="K207" s="114"/>
      <c r="L207" s="114"/>
    </row>
    <row r="208" spans="1:12" x14ac:dyDescent="0.2">
      <c r="A208" s="142" t="s">
        <v>148</v>
      </c>
      <c r="B208" s="143" t="s">
        <v>149</v>
      </c>
      <c r="C208" s="144"/>
      <c r="D208" s="144"/>
      <c r="E208" s="144"/>
      <c r="F208" s="144"/>
      <c r="G208" s="144"/>
      <c r="H208" s="144"/>
      <c r="I208" s="145"/>
      <c r="J208" s="145"/>
      <c r="K208" s="144"/>
      <c r="L208" s="144"/>
    </row>
    <row r="209" spans="1:12" x14ac:dyDescent="0.2">
      <c r="A209" s="146" t="s">
        <v>146</v>
      </c>
      <c r="B209" s="147" t="s">
        <v>147</v>
      </c>
      <c r="C209" s="148">
        <v>12000</v>
      </c>
      <c r="D209" s="148"/>
      <c r="E209" s="148"/>
      <c r="F209" s="148"/>
      <c r="G209" s="148"/>
      <c r="H209" s="148">
        <v>12000</v>
      </c>
      <c r="I209" s="149"/>
      <c r="J209" s="149"/>
      <c r="K209" s="148">
        <f>C209+(C209*0.02)</f>
        <v>12240</v>
      </c>
      <c r="L209" s="148">
        <f>K209+(K209*0.02)</f>
        <v>12484.8</v>
      </c>
    </row>
    <row r="210" spans="1:12" x14ac:dyDescent="0.2">
      <c r="A210" s="120">
        <v>32</v>
      </c>
      <c r="B210" s="121" t="s">
        <v>59</v>
      </c>
      <c r="C210" s="111">
        <v>12000</v>
      </c>
      <c r="D210" s="111"/>
      <c r="E210" s="111"/>
      <c r="F210" s="111"/>
      <c r="G210" s="111"/>
      <c r="H210" s="111">
        <v>12000</v>
      </c>
      <c r="I210" s="109"/>
      <c r="J210" s="109"/>
      <c r="K210" s="111">
        <f>C210+(C210*0.02)</f>
        <v>12240</v>
      </c>
      <c r="L210" s="111">
        <f>K210+(K210*0.02)</f>
        <v>12484.8</v>
      </c>
    </row>
    <row r="211" spans="1:12" x14ac:dyDescent="0.2">
      <c r="A211" s="120">
        <v>321</v>
      </c>
      <c r="B211" s="121" t="s">
        <v>60</v>
      </c>
      <c r="C211" s="111">
        <v>12000</v>
      </c>
      <c r="D211" s="111"/>
      <c r="E211" s="111"/>
      <c r="F211" s="111"/>
      <c r="G211" s="111"/>
      <c r="H211" s="111">
        <v>12000</v>
      </c>
      <c r="I211" s="109"/>
      <c r="J211" s="109"/>
      <c r="K211" s="111">
        <f>C211+(C211*0.02)</f>
        <v>12240</v>
      </c>
      <c r="L211" s="111">
        <f>K211+(K211*0.02)</f>
        <v>12484.8</v>
      </c>
    </row>
    <row r="212" spans="1:12" x14ac:dyDescent="0.2">
      <c r="A212" s="120"/>
      <c r="B212" s="121"/>
      <c r="C212" s="111"/>
      <c r="D212" s="111"/>
      <c r="E212" s="111"/>
      <c r="F212" s="111"/>
      <c r="G212" s="111"/>
      <c r="H212" s="109"/>
      <c r="I212" s="109"/>
      <c r="J212" s="109"/>
      <c r="K212" s="111"/>
      <c r="L212" s="111"/>
    </row>
    <row r="213" spans="1:12" ht="25.5" x14ac:dyDescent="0.2">
      <c r="A213" s="126"/>
      <c r="B213" s="113" t="s">
        <v>84</v>
      </c>
      <c r="C213" s="127"/>
      <c r="D213" s="127"/>
      <c r="E213" s="128"/>
      <c r="F213" s="128"/>
      <c r="G213" s="128"/>
      <c r="H213" s="128"/>
      <c r="I213" s="128"/>
      <c r="J213" s="128"/>
      <c r="K213" s="114"/>
      <c r="L213" s="114"/>
    </row>
    <row r="214" spans="1:12" x14ac:dyDescent="0.2">
      <c r="A214" s="115" t="s">
        <v>85</v>
      </c>
      <c r="B214" s="113" t="s">
        <v>86</v>
      </c>
      <c r="C214" s="114"/>
      <c r="D214" s="114"/>
      <c r="E214" s="114"/>
      <c r="F214" s="114"/>
      <c r="G214" s="114"/>
      <c r="H214" s="114"/>
      <c r="I214" s="128"/>
      <c r="J214" s="128"/>
      <c r="K214" s="114"/>
      <c r="L214" s="114"/>
    </row>
    <row r="215" spans="1:12" x14ac:dyDescent="0.2">
      <c r="A215" s="150" t="s">
        <v>150</v>
      </c>
      <c r="B215" s="151" t="s">
        <v>151</v>
      </c>
      <c r="C215" s="148">
        <v>26500</v>
      </c>
      <c r="D215" s="148"/>
      <c r="E215" s="148"/>
      <c r="F215" s="148"/>
      <c r="G215" s="148"/>
      <c r="H215" s="148">
        <v>26500</v>
      </c>
      <c r="I215" s="148"/>
      <c r="J215" s="148"/>
      <c r="K215" s="148">
        <f>C215+(C215*0.02)</f>
        <v>27030</v>
      </c>
      <c r="L215" s="148">
        <f>K215+(K215*0.02)</f>
        <v>27570.6</v>
      </c>
    </row>
    <row r="216" spans="1:12" x14ac:dyDescent="0.2">
      <c r="A216" s="150" t="s">
        <v>152</v>
      </c>
      <c r="B216" s="151" t="s">
        <v>153</v>
      </c>
      <c r="C216" s="148">
        <v>26500</v>
      </c>
      <c r="D216" s="148"/>
      <c r="E216" s="148"/>
      <c r="F216" s="148"/>
      <c r="G216" s="148"/>
      <c r="H216" s="148">
        <v>26500</v>
      </c>
      <c r="I216" s="148"/>
      <c r="J216" s="148"/>
      <c r="K216" s="148">
        <f>C216+(C216*0.02)</f>
        <v>27030</v>
      </c>
      <c r="L216" s="148">
        <f>K216+(K216*0.02)</f>
        <v>27570.6</v>
      </c>
    </row>
    <row r="217" spans="1:12" ht="25.5" x14ac:dyDescent="0.2">
      <c r="A217" s="107">
        <v>42</v>
      </c>
      <c r="B217" s="119" t="s">
        <v>123</v>
      </c>
      <c r="C217" s="111">
        <v>26500</v>
      </c>
      <c r="D217" s="111"/>
      <c r="E217" s="111"/>
      <c r="F217" s="111"/>
      <c r="G217" s="111"/>
      <c r="H217" s="111">
        <v>26500</v>
      </c>
      <c r="I217" s="111"/>
      <c r="J217" s="111"/>
      <c r="K217" s="111">
        <f>C217+(C217*0.02)</f>
        <v>27030</v>
      </c>
      <c r="L217" s="111">
        <f>K217+(K217*0.02)</f>
        <v>27570.6</v>
      </c>
    </row>
    <row r="218" spans="1:12" x14ac:dyDescent="0.2">
      <c r="A218" s="107">
        <v>422</v>
      </c>
      <c r="B218" s="119" t="s">
        <v>82</v>
      </c>
      <c r="C218" s="111">
        <v>25000</v>
      </c>
      <c r="D218" s="111"/>
      <c r="E218" s="111"/>
      <c r="F218" s="111"/>
      <c r="G218" s="111"/>
      <c r="H218" s="111">
        <v>25000</v>
      </c>
      <c r="I218" s="111"/>
      <c r="J218" s="111"/>
      <c r="K218" s="111">
        <f>C218+(C218*0.02)</f>
        <v>25500</v>
      </c>
      <c r="L218" s="111">
        <f>K218+(K218*0.02)</f>
        <v>26010</v>
      </c>
    </row>
    <row r="219" spans="1:12" ht="25.5" x14ac:dyDescent="0.2">
      <c r="A219" s="107">
        <v>424</v>
      </c>
      <c r="B219" s="119" t="s">
        <v>154</v>
      </c>
      <c r="C219" s="111">
        <v>1500</v>
      </c>
      <c r="D219" s="111"/>
      <c r="E219" s="111"/>
      <c r="F219" s="111"/>
      <c r="G219" s="111"/>
      <c r="H219" s="111">
        <v>1500</v>
      </c>
      <c r="I219" s="111"/>
      <c r="J219" s="111"/>
      <c r="K219" s="111">
        <f>C219+(C219*0.02)</f>
        <v>1530</v>
      </c>
      <c r="L219" s="111">
        <f>K219+(K219*0.02)</f>
        <v>1560.6</v>
      </c>
    </row>
    <row r="220" spans="1:12" x14ac:dyDescent="0.2">
      <c r="A220" s="107"/>
      <c r="B220" s="119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1:12" ht="25.5" x14ac:dyDescent="0.2">
      <c r="A221" s="115"/>
      <c r="B221" s="113" t="s">
        <v>52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1:12" x14ac:dyDescent="0.2">
      <c r="A222" s="156" t="s">
        <v>64</v>
      </c>
      <c r="B222" s="157" t="s">
        <v>65</v>
      </c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</row>
    <row r="223" spans="1:12" ht="25.5" x14ac:dyDescent="0.2">
      <c r="A223" s="150" t="s">
        <v>155</v>
      </c>
      <c r="B223" s="151" t="s">
        <v>44</v>
      </c>
      <c r="C223" s="148">
        <v>4500</v>
      </c>
      <c r="D223" s="148"/>
      <c r="E223" s="148"/>
      <c r="F223" s="148"/>
      <c r="G223" s="148"/>
      <c r="H223" s="148"/>
      <c r="I223" s="148">
        <v>4500</v>
      </c>
      <c r="J223" s="148"/>
      <c r="K223" s="148">
        <f t="shared" ref="K223:K229" si="25">C223+(C223*0.02)</f>
        <v>4590</v>
      </c>
      <c r="L223" s="148">
        <f t="shared" ref="L223:L229" si="26">K223+(K223*0.02)</f>
        <v>4681.8</v>
      </c>
    </row>
    <row r="224" spans="1:12" ht="25.5" x14ac:dyDescent="0.2">
      <c r="A224" s="150" t="s">
        <v>156</v>
      </c>
      <c r="B224" s="151" t="s">
        <v>157</v>
      </c>
      <c r="C224" s="148">
        <f>SUM(C225+C228)</f>
        <v>4500</v>
      </c>
      <c r="D224" s="148"/>
      <c r="E224" s="148"/>
      <c r="F224" s="148"/>
      <c r="G224" s="148"/>
      <c r="H224" s="148"/>
      <c r="I224" s="148">
        <f>SUM(I225+I228)</f>
        <v>4500</v>
      </c>
      <c r="J224" s="148"/>
      <c r="K224" s="148">
        <f t="shared" si="25"/>
        <v>4590</v>
      </c>
      <c r="L224" s="148">
        <f t="shared" si="26"/>
        <v>4681.8</v>
      </c>
    </row>
    <row r="225" spans="1:12" x14ac:dyDescent="0.2">
      <c r="A225" s="107">
        <v>32</v>
      </c>
      <c r="B225" s="119" t="s">
        <v>59</v>
      </c>
      <c r="C225" s="111">
        <v>2800</v>
      </c>
      <c r="D225" s="111"/>
      <c r="E225" s="111"/>
      <c r="F225" s="111"/>
      <c r="G225" s="111"/>
      <c r="H225" s="111"/>
      <c r="I225" s="111">
        <v>2800</v>
      </c>
      <c r="J225" s="111"/>
      <c r="K225" s="111">
        <f t="shared" si="25"/>
        <v>2856</v>
      </c>
      <c r="L225" s="111">
        <f t="shared" si="26"/>
        <v>2913.12</v>
      </c>
    </row>
    <row r="226" spans="1:12" x14ac:dyDescent="0.2">
      <c r="A226" s="107">
        <v>322</v>
      </c>
      <c r="B226" s="119" t="s">
        <v>61</v>
      </c>
      <c r="C226" s="111">
        <v>1800</v>
      </c>
      <c r="D226" s="111"/>
      <c r="E226" s="111"/>
      <c r="F226" s="111"/>
      <c r="G226" s="111"/>
      <c r="H226" s="111"/>
      <c r="I226" s="111">
        <v>1800</v>
      </c>
      <c r="J226" s="111"/>
      <c r="K226" s="111">
        <f t="shared" si="25"/>
        <v>1836</v>
      </c>
      <c r="L226" s="111">
        <f t="shared" si="26"/>
        <v>1872.72</v>
      </c>
    </row>
    <row r="227" spans="1:12" x14ac:dyDescent="0.2">
      <c r="A227" s="107">
        <v>323</v>
      </c>
      <c r="B227" s="119" t="s">
        <v>62</v>
      </c>
      <c r="C227" s="111">
        <v>1000</v>
      </c>
      <c r="D227" s="111"/>
      <c r="E227" s="111"/>
      <c r="F227" s="111"/>
      <c r="G227" s="111"/>
      <c r="H227" s="111"/>
      <c r="I227" s="111">
        <v>1000</v>
      </c>
      <c r="J227" s="111"/>
      <c r="K227" s="111">
        <f t="shared" si="25"/>
        <v>1020</v>
      </c>
      <c r="L227" s="111">
        <f t="shared" si="26"/>
        <v>1040.4000000000001</v>
      </c>
    </row>
    <row r="228" spans="1:12" ht="25.5" x14ac:dyDescent="0.2">
      <c r="A228" s="107">
        <v>42</v>
      </c>
      <c r="B228" s="119" t="s">
        <v>81</v>
      </c>
      <c r="C228" s="111">
        <v>1700</v>
      </c>
      <c r="D228" s="111"/>
      <c r="E228" s="111"/>
      <c r="F228" s="111"/>
      <c r="G228" s="111"/>
      <c r="H228" s="111"/>
      <c r="I228" s="111">
        <v>1700</v>
      </c>
      <c r="J228" s="111"/>
      <c r="K228" s="111">
        <f t="shared" si="25"/>
        <v>1734</v>
      </c>
      <c r="L228" s="111">
        <f t="shared" si="26"/>
        <v>1768.68</v>
      </c>
    </row>
    <row r="229" spans="1:12" x14ac:dyDescent="0.2">
      <c r="A229" s="107">
        <v>422</v>
      </c>
      <c r="B229" s="119" t="s">
        <v>82</v>
      </c>
      <c r="C229" s="111">
        <v>1700</v>
      </c>
      <c r="D229" s="111"/>
      <c r="E229" s="111"/>
      <c r="F229" s="111"/>
      <c r="G229" s="111"/>
      <c r="H229" s="111"/>
      <c r="I229" s="111">
        <v>1700</v>
      </c>
      <c r="J229" s="111"/>
      <c r="K229" s="111">
        <f t="shared" si="25"/>
        <v>1734</v>
      </c>
      <c r="L229" s="111">
        <f t="shared" si="26"/>
        <v>1768.68</v>
      </c>
    </row>
    <row r="230" spans="1:12" x14ac:dyDescent="0.2">
      <c r="A230" s="139"/>
      <c r="B230" s="140"/>
      <c r="C230" s="31"/>
      <c r="D230" s="31"/>
      <c r="E230" s="31"/>
      <c r="F230" s="31"/>
      <c r="G230" s="31"/>
      <c r="H230" s="31"/>
      <c r="I230" s="31"/>
      <c r="J230" s="31"/>
      <c r="K230" s="168"/>
      <c r="L230" s="167"/>
    </row>
    <row r="231" spans="1:12" x14ac:dyDescent="0.2">
      <c r="A231" s="139" t="s">
        <v>161</v>
      </c>
      <c r="B231" s="140" t="s">
        <v>164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19"/>
    </row>
    <row r="232" spans="1:12" x14ac:dyDescent="0.2">
      <c r="A232" s="139"/>
      <c r="B232" s="140"/>
      <c r="C232" s="31"/>
      <c r="D232" s="31"/>
      <c r="E232" s="31"/>
      <c r="F232" s="31"/>
      <c r="G232" s="31"/>
      <c r="H232" s="31"/>
      <c r="I232" s="31"/>
      <c r="J232" s="31" t="s">
        <v>159</v>
      </c>
      <c r="K232" s="31"/>
      <c r="L232" s="19"/>
    </row>
    <row r="233" spans="1:12" x14ac:dyDescent="0.2">
      <c r="A233" s="139" t="s">
        <v>162</v>
      </c>
      <c r="B233" s="140" t="s">
        <v>163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19"/>
    </row>
    <row r="234" spans="1:12" x14ac:dyDescent="0.2">
      <c r="A234" s="139"/>
      <c r="B234" s="140" t="s">
        <v>158</v>
      </c>
      <c r="C234" s="31"/>
      <c r="D234" s="31"/>
      <c r="E234" s="31"/>
      <c r="F234" s="31"/>
      <c r="G234" s="31"/>
      <c r="H234" s="31"/>
      <c r="I234" s="31"/>
      <c r="J234" s="31" t="s">
        <v>160</v>
      </c>
      <c r="K234" s="31"/>
      <c r="L234" s="19"/>
    </row>
    <row r="235" spans="1:12" x14ac:dyDescent="0.2">
      <c r="A235" s="139"/>
      <c r="B235" s="141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x14ac:dyDescent="0.2">
      <c r="A236" s="139"/>
      <c r="B236" s="141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12" x14ac:dyDescent="0.2">
      <c r="A237" s="139"/>
      <c r="B237" s="141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x14ac:dyDescent="0.2">
      <c r="A238" s="139"/>
      <c r="B238" s="141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x14ac:dyDescent="0.2">
      <c r="A239" s="139"/>
      <c r="B239" s="141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x14ac:dyDescent="0.2">
      <c r="A240" s="139"/>
      <c r="B240" s="141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x14ac:dyDescent="0.2">
      <c r="A241" s="139"/>
      <c r="B241" s="141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12" x14ac:dyDescent="0.2">
      <c r="A242" s="139"/>
      <c r="B242" s="141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12" x14ac:dyDescent="0.2">
      <c r="A243" s="139"/>
      <c r="B243" s="141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12" x14ac:dyDescent="0.2">
      <c r="A244" s="139"/>
      <c r="B244" s="141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12" x14ac:dyDescent="0.2">
      <c r="A245" s="139"/>
      <c r="B245" s="141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x14ac:dyDescent="0.2">
      <c r="A246" s="139"/>
      <c r="B246" s="141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x14ac:dyDescent="0.2">
      <c r="A247" s="139"/>
      <c r="B247" s="141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x14ac:dyDescent="0.2">
      <c r="A248" s="139"/>
      <c r="B248" s="141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x14ac:dyDescent="0.2">
      <c r="A249" s="139"/>
      <c r="B249" s="141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x14ac:dyDescent="0.2">
      <c r="A250" s="139"/>
      <c r="B250" s="141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x14ac:dyDescent="0.2">
      <c r="A251" s="139"/>
      <c r="B251" s="141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x14ac:dyDescent="0.2">
      <c r="A252" s="139"/>
      <c r="B252" s="141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x14ac:dyDescent="0.2">
      <c r="A253" s="139"/>
      <c r="B253" s="141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x14ac:dyDescent="0.2">
      <c r="A254" s="139"/>
      <c r="B254" s="141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x14ac:dyDescent="0.2">
      <c r="A255" s="139"/>
      <c r="B255" s="141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x14ac:dyDescent="0.2">
      <c r="A256" s="139"/>
      <c r="B256" s="141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x14ac:dyDescent="0.2">
      <c r="A257" s="139"/>
      <c r="B257" s="141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x14ac:dyDescent="0.2">
      <c r="A258" s="139"/>
      <c r="B258" s="141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x14ac:dyDescent="0.2">
      <c r="A259" s="139"/>
      <c r="B259" s="141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x14ac:dyDescent="0.2">
      <c r="A260" s="139"/>
      <c r="B260" s="141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x14ac:dyDescent="0.2">
      <c r="A261" s="139"/>
      <c r="B261" s="141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x14ac:dyDescent="0.2">
      <c r="A262" s="139"/>
      <c r="B262" s="141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x14ac:dyDescent="0.2">
      <c r="A263" s="139"/>
      <c r="B263" s="141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x14ac:dyDescent="0.2">
      <c r="A264" s="139"/>
      <c r="B264" s="141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x14ac:dyDescent="0.2">
      <c r="A265" s="139"/>
      <c r="B265" s="141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x14ac:dyDescent="0.2">
      <c r="A266" s="139"/>
      <c r="B266" s="141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x14ac:dyDescent="0.2">
      <c r="A267" s="139"/>
      <c r="B267" s="141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1:12" x14ac:dyDescent="0.2">
      <c r="A268" s="139"/>
      <c r="B268" s="141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x14ac:dyDescent="0.2">
      <c r="A269" s="139"/>
      <c r="B269" s="141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x14ac:dyDescent="0.2">
      <c r="A270" s="139"/>
      <c r="B270" s="141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1:12" x14ac:dyDescent="0.2">
      <c r="A271" s="139"/>
      <c r="B271" s="141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2" x14ac:dyDescent="0.2">
      <c r="A272" s="139"/>
      <c r="B272" s="141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1:12" x14ac:dyDescent="0.2">
      <c r="A273" s="139"/>
      <c r="B273" s="141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1:12" x14ac:dyDescent="0.2">
      <c r="A274" s="139"/>
      <c r="B274" s="141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x14ac:dyDescent="0.2">
      <c r="A275" s="139"/>
      <c r="B275" s="141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x14ac:dyDescent="0.2">
      <c r="A276" s="139"/>
      <c r="B276" s="141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1:12" x14ac:dyDescent="0.2">
      <c r="A277" s="139"/>
      <c r="B277" s="141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x14ac:dyDescent="0.2">
      <c r="A278" s="139"/>
      <c r="B278" s="141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x14ac:dyDescent="0.2">
      <c r="A279" s="139"/>
      <c r="B279" s="141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x14ac:dyDescent="0.2">
      <c r="A280" s="139"/>
      <c r="B280" s="141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1:12" x14ac:dyDescent="0.2">
      <c r="A281" s="139"/>
      <c r="B281" s="141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1:12" x14ac:dyDescent="0.2">
      <c r="A282" s="139"/>
      <c r="B282" s="141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1:12" x14ac:dyDescent="0.2">
      <c r="A283" s="139"/>
      <c r="B283" s="141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x14ac:dyDescent="0.2">
      <c r="A284" s="139"/>
      <c r="B284" s="141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x14ac:dyDescent="0.2">
      <c r="A285" s="139"/>
      <c r="B285" s="141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x14ac:dyDescent="0.2">
      <c r="A286" s="139"/>
      <c r="B286" s="141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x14ac:dyDescent="0.2">
      <c r="A287" s="139"/>
      <c r="B287" s="141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x14ac:dyDescent="0.2">
      <c r="A288" s="139"/>
      <c r="B288" s="141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x14ac:dyDescent="0.2">
      <c r="A289" s="139"/>
      <c r="B289" s="141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x14ac:dyDescent="0.2">
      <c r="A290" s="139"/>
      <c r="B290" s="141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x14ac:dyDescent="0.2">
      <c r="A291" s="139"/>
      <c r="B291" s="141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x14ac:dyDescent="0.2">
      <c r="A292" s="139"/>
      <c r="B292" s="141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x14ac:dyDescent="0.2">
      <c r="A293" s="139"/>
      <c r="B293" s="141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x14ac:dyDescent="0.2">
      <c r="A294" s="139"/>
      <c r="B294" s="141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x14ac:dyDescent="0.2">
      <c r="A295" s="139"/>
      <c r="B295" s="141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x14ac:dyDescent="0.2">
      <c r="A296" s="139"/>
      <c r="B296" s="141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x14ac:dyDescent="0.2">
      <c r="A297" s="139"/>
      <c r="B297" s="141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x14ac:dyDescent="0.2">
      <c r="A298" s="139"/>
      <c r="B298" s="141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x14ac:dyDescent="0.2">
      <c r="A299" s="139"/>
      <c r="B299" s="141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x14ac:dyDescent="0.2">
      <c r="A300" s="139"/>
      <c r="B300" s="141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x14ac:dyDescent="0.2">
      <c r="A301" s="139"/>
      <c r="B301" s="141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x14ac:dyDescent="0.2">
      <c r="A302" s="139"/>
      <c r="B302" s="141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12" x14ac:dyDescent="0.2">
      <c r="A303" s="139"/>
      <c r="B303" s="141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x14ac:dyDescent="0.2">
      <c r="A304" s="139"/>
      <c r="B304" s="141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12" x14ac:dyDescent="0.2">
      <c r="A305" s="139"/>
      <c r="B305" s="141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12" x14ac:dyDescent="0.2">
      <c r="A306" s="139"/>
      <c r="B306" s="141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2" x14ac:dyDescent="0.2">
      <c r="A307" s="139"/>
      <c r="B307" s="141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2" x14ac:dyDescent="0.2">
      <c r="A308" s="139"/>
      <c r="B308" s="141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x14ac:dyDescent="0.2">
      <c r="A309" s="139"/>
      <c r="B309" s="141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x14ac:dyDescent="0.2">
      <c r="A310" s="139"/>
      <c r="B310" s="141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1:12" x14ac:dyDescent="0.2">
      <c r="A311" s="139"/>
      <c r="B311" s="141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12" x14ac:dyDescent="0.2">
      <c r="A312" s="139"/>
      <c r="B312" s="141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1:12" x14ac:dyDescent="0.2">
      <c r="A313" s="139"/>
      <c r="B313" s="141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1:12" x14ac:dyDescent="0.2">
      <c r="A314" s="139"/>
      <c r="B314" s="141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 x14ac:dyDescent="0.2">
      <c r="A315" s="139"/>
      <c r="B315" s="141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1:12" x14ac:dyDescent="0.2">
      <c r="A316" s="139"/>
      <c r="B316" s="141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1:12" x14ac:dyDescent="0.2">
      <c r="A317" s="139"/>
      <c r="B317" s="141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12" x14ac:dyDescent="0.2">
      <c r="A318" s="139"/>
      <c r="B318" s="141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x14ac:dyDescent="0.2">
      <c r="A319" s="139"/>
      <c r="B319" s="141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x14ac:dyDescent="0.2">
      <c r="A320" s="139"/>
      <c r="B320" s="141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12" x14ac:dyDescent="0.2">
      <c r="A321" s="139"/>
      <c r="B321" s="141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1:12" x14ac:dyDescent="0.2">
      <c r="A322" s="139"/>
      <c r="B322" s="141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12" x14ac:dyDescent="0.2">
      <c r="A323" s="139"/>
      <c r="B323" s="141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1:12" x14ac:dyDescent="0.2">
      <c r="A324" s="139"/>
      <c r="B324" s="141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1:12" x14ac:dyDescent="0.2">
      <c r="A325" s="139"/>
      <c r="B325" s="141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1:12" x14ac:dyDescent="0.2">
      <c r="A326" s="139"/>
      <c r="B326" s="141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 x14ac:dyDescent="0.2">
      <c r="A327" s="139"/>
      <c r="B327" s="141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 x14ac:dyDescent="0.2">
      <c r="A328" s="139"/>
      <c r="B328" s="141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x14ac:dyDescent="0.2">
      <c r="A329" s="139"/>
      <c r="B329" s="141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x14ac:dyDescent="0.2">
      <c r="A330" s="139"/>
      <c r="B330" s="141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1:12" x14ac:dyDescent="0.2">
      <c r="A331" s="139"/>
      <c r="B331" s="141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1:12" x14ac:dyDescent="0.2">
      <c r="A332" s="139"/>
      <c r="B332" s="141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1:12" x14ac:dyDescent="0.2">
      <c r="A333" s="139"/>
      <c r="B333" s="141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1:12" x14ac:dyDescent="0.2">
      <c r="A334" s="139"/>
      <c r="B334" s="141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1:12" x14ac:dyDescent="0.2">
      <c r="A335" s="139"/>
      <c r="B335" s="141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1:12" x14ac:dyDescent="0.2">
      <c r="A336" s="139"/>
      <c r="B336" s="141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1:12" x14ac:dyDescent="0.2">
      <c r="A337" s="139"/>
      <c r="B337" s="141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12" x14ac:dyDescent="0.2">
      <c r="A338" s="139"/>
      <c r="B338" s="141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x14ac:dyDescent="0.2">
      <c r="A339" s="139"/>
      <c r="B339" s="141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x14ac:dyDescent="0.2">
      <c r="A340" s="139"/>
      <c r="B340" s="141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 x14ac:dyDescent="0.2">
      <c r="A341" s="139"/>
      <c r="B341" s="141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 x14ac:dyDescent="0.2">
      <c r="A342" s="139"/>
      <c r="B342" s="141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 x14ac:dyDescent="0.2">
      <c r="A343" s="139"/>
      <c r="B343" s="141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12" x14ac:dyDescent="0.2">
      <c r="A344" s="139"/>
      <c r="B344" s="141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12" x14ac:dyDescent="0.2">
      <c r="A345" s="139"/>
      <c r="B345" s="141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12" x14ac:dyDescent="0.2">
      <c r="A346" s="139"/>
      <c r="B346" s="141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12" x14ac:dyDescent="0.2">
      <c r="A347" s="139"/>
      <c r="B347" s="141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12" x14ac:dyDescent="0.2">
      <c r="A348" s="139"/>
      <c r="B348" s="141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x14ac:dyDescent="0.2">
      <c r="A349" s="139"/>
      <c r="B349" s="141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x14ac:dyDescent="0.2">
      <c r="A350" s="139"/>
      <c r="B350" s="141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1:12" x14ac:dyDescent="0.2">
      <c r="A351" s="139"/>
      <c r="B351" s="141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12" x14ac:dyDescent="0.2">
      <c r="A352" s="139"/>
      <c r="B352" s="141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12" x14ac:dyDescent="0.2">
      <c r="A353" s="139"/>
      <c r="B353" s="141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1:12" x14ac:dyDescent="0.2">
      <c r="A354" s="139"/>
      <c r="B354" s="141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1:12" x14ac:dyDescent="0.2">
      <c r="A355" s="139"/>
      <c r="B355" s="141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1:12" x14ac:dyDescent="0.2">
      <c r="A356" s="139"/>
      <c r="B356" s="141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12" x14ac:dyDescent="0.2">
      <c r="A357" s="139"/>
      <c r="B357" s="141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1:12" x14ac:dyDescent="0.2">
      <c r="A358" s="139"/>
      <c r="B358" s="141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x14ac:dyDescent="0.2">
      <c r="A359" s="139"/>
      <c r="B359" s="141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x14ac:dyDescent="0.2">
      <c r="A360" s="139"/>
      <c r="B360" s="141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x14ac:dyDescent="0.2">
      <c r="A361" s="139"/>
      <c r="B361" s="141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x14ac:dyDescent="0.2">
      <c r="A362" s="139"/>
      <c r="B362" s="141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x14ac:dyDescent="0.2">
      <c r="A363" s="139"/>
      <c r="B363" s="141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x14ac:dyDescent="0.2">
      <c r="A364" s="139"/>
      <c r="B364" s="141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1:12" x14ac:dyDescent="0.2">
      <c r="A365" s="139"/>
      <c r="B365" s="141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12" x14ac:dyDescent="0.2">
      <c r="A366" s="139"/>
      <c r="B366" s="141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x14ac:dyDescent="0.2">
      <c r="A367" s="139"/>
      <c r="B367" s="141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x14ac:dyDescent="0.2">
      <c r="A368" s="139"/>
      <c r="B368" s="141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x14ac:dyDescent="0.2">
      <c r="A369" s="139"/>
      <c r="B369" s="141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x14ac:dyDescent="0.2">
      <c r="A370" s="139"/>
      <c r="B370" s="141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x14ac:dyDescent="0.2">
      <c r="A371" s="139"/>
      <c r="B371" s="141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1:12" x14ac:dyDescent="0.2">
      <c r="A372" s="139"/>
      <c r="B372" s="141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1:12" x14ac:dyDescent="0.2">
      <c r="A373" s="139"/>
      <c r="B373" s="141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1:12" x14ac:dyDescent="0.2">
      <c r="A374" s="139"/>
      <c r="B374" s="141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1:12" x14ac:dyDescent="0.2">
      <c r="A375" s="139"/>
      <c r="B375" s="141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1:12" x14ac:dyDescent="0.2">
      <c r="A376" s="139"/>
      <c r="B376" s="141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x14ac:dyDescent="0.2">
      <c r="A377" s="139"/>
      <c r="B377" s="141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1:12" x14ac:dyDescent="0.2">
      <c r="A378" s="139"/>
      <c r="B378" s="141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x14ac:dyDescent="0.2">
      <c r="A379" s="139"/>
      <c r="B379" s="141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x14ac:dyDescent="0.2">
      <c r="A380" s="139"/>
      <c r="B380" s="141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1:12" x14ac:dyDescent="0.2">
      <c r="A381" s="139"/>
      <c r="B381" s="141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x14ac:dyDescent="0.2">
      <c r="A382" s="139"/>
      <c r="B382" s="141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1:12" x14ac:dyDescent="0.2">
      <c r="A383" s="139"/>
      <c r="B383" s="141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1:12" x14ac:dyDescent="0.2">
      <c r="A384" s="139"/>
      <c r="B384" s="141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12" x14ac:dyDescent="0.2">
      <c r="A385" s="139"/>
      <c r="B385" s="141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12" x14ac:dyDescent="0.2">
      <c r="A386" s="139"/>
      <c r="B386" s="141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12" x14ac:dyDescent="0.2">
      <c r="A387" s="139"/>
      <c r="B387" s="141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12" x14ac:dyDescent="0.2">
      <c r="A388" s="139"/>
      <c r="B388" s="141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x14ac:dyDescent="0.2">
      <c r="A389" s="139"/>
      <c r="B389" s="141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x14ac:dyDescent="0.2">
      <c r="A390" s="139"/>
      <c r="B390" s="141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x14ac:dyDescent="0.2">
      <c r="A391" s="139"/>
      <c r="B391" s="141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12" x14ac:dyDescent="0.2">
      <c r="A392" s="139"/>
      <c r="B392" s="141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x14ac:dyDescent="0.2">
      <c r="A393" s="139"/>
      <c r="B393" s="141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x14ac:dyDescent="0.2">
      <c r="A394" s="139"/>
      <c r="B394" s="141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12" x14ac:dyDescent="0.2">
      <c r="A395" s="139"/>
      <c r="B395" s="141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12" x14ac:dyDescent="0.2">
      <c r="A396" s="139"/>
      <c r="B396" s="141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12" x14ac:dyDescent="0.2">
      <c r="A397" s="139"/>
      <c r="B397" s="141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12" x14ac:dyDescent="0.2">
      <c r="A398" s="139"/>
      <c r="B398" s="141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x14ac:dyDescent="0.2">
      <c r="A399" s="139"/>
      <c r="B399" s="141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x14ac:dyDescent="0.2">
      <c r="A400" s="139"/>
      <c r="B400" s="141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12" x14ac:dyDescent="0.2">
      <c r="A401" s="139"/>
      <c r="B401" s="141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x14ac:dyDescent="0.2">
      <c r="A402" s="139"/>
      <c r="B402" s="141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x14ac:dyDescent="0.2">
      <c r="A403" s="139"/>
      <c r="B403" s="141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2" x14ac:dyDescent="0.2">
      <c r="A404" s="139"/>
      <c r="B404" s="141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12" x14ac:dyDescent="0.2">
      <c r="A405" s="139"/>
      <c r="B405" s="141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12" x14ac:dyDescent="0.2">
      <c r="A406" s="139"/>
      <c r="B406" s="141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12" x14ac:dyDescent="0.2">
      <c r="A407" s="139"/>
      <c r="B407" s="141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12" x14ac:dyDescent="0.2">
      <c r="A408" s="139"/>
      <c r="B408" s="141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x14ac:dyDescent="0.2">
      <c r="A409" s="139"/>
      <c r="B409" s="141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x14ac:dyDescent="0.2">
      <c r="A410" s="139"/>
      <c r="B410" s="141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1:12" x14ac:dyDescent="0.2">
      <c r="A411" s="139"/>
      <c r="B411" s="141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1:12" x14ac:dyDescent="0.2">
      <c r="A412" s="139"/>
      <c r="B412" s="141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12" x14ac:dyDescent="0.2">
      <c r="A413" s="139"/>
      <c r="B413" s="141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x14ac:dyDescent="0.2">
      <c r="A414" s="139"/>
      <c r="B414" s="141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x14ac:dyDescent="0.2">
      <c r="A415" s="139"/>
      <c r="B415" s="141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12" x14ac:dyDescent="0.2">
      <c r="A416" s="139"/>
      <c r="B416" s="141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12" x14ac:dyDescent="0.2">
      <c r="A417" s="139"/>
      <c r="B417" s="141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1:12" x14ac:dyDescent="0.2">
      <c r="A418" s="139"/>
      <c r="B418" s="141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x14ac:dyDescent="0.2">
      <c r="A419" s="139"/>
      <c r="B419" s="141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x14ac:dyDescent="0.2">
      <c r="A420" s="139"/>
      <c r="B420" s="141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x14ac:dyDescent="0.2">
      <c r="A421" s="139"/>
      <c r="B421" s="141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x14ac:dyDescent="0.2">
      <c r="A422" s="139"/>
      <c r="B422" s="141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x14ac:dyDescent="0.2">
      <c r="A423" s="139"/>
      <c r="B423" s="141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12" x14ac:dyDescent="0.2">
      <c r="A424" s="139"/>
      <c r="B424" s="141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1:12" x14ac:dyDescent="0.2">
      <c r="A425" s="139"/>
      <c r="B425" s="141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1:12" x14ac:dyDescent="0.2">
      <c r="A426" s="139"/>
      <c r="B426" s="141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</sheetData>
  <mergeCells count="1">
    <mergeCell ref="A1:L1"/>
  </mergeCells>
  <printOptions horizontalCentered="1"/>
  <pageMargins left="0.196527777777778" right="0.196527777777778" top="0.43333333333333302" bottom="0.39305555555555599" header="0.51180555555555496" footer="0.196527777777778"/>
  <pageSetup paperSize="9" scale="90" firstPageNumber="3" orientation="landscape" useFirstPageNumber="1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PLAN PRIHODA</vt:lpstr>
      <vt:lpstr>PLAN RASHODA I IZDATAKA </vt:lpstr>
      <vt:lpstr>'PLAN PRIHODA'!Ispis_naslova</vt:lpstr>
      <vt:lpstr>'PLAN RASHODA I IZDATAKA '!Ispis_naslova</vt:lpstr>
      <vt:lpstr>'OPĆI DIO'!Podrucje_ispisa</vt:lpstr>
      <vt:lpstr>'PLAN PRIHODA'!Podrucje_ispisa</vt:lpstr>
      <vt:lpstr>'PLAN PRIHODA'!Print_Titles_0</vt:lpstr>
      <vt:lpstr>'PLAN RASHODA I IZDATAKA '!Print_Titles_0</vt:lpstr>
      <vt:lpstr>'PLAN PRIHODA'!Print_Titles_0_0</vt:lpstr>
      <vt:lpstr>'PLAN RASHODA I IZDATAKA '!Print_Titles_0_0</vt:lpstr>
      <vt:lpstr>'PLAN PRIHODA'!Print_Titles_0_0_0</vt:lpstr>
      <vt:lpstr>'PLAN RASHODA I IZDATAKA '!Print_Titles_0_0_0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dc:description/>
  <cp:lastModifiedBy>Korisnik</cp:lastModifiedBy>
  <cp:revision>4</cp:revision>
  <cp:lastPrinted>2020-09-28T11:04:57Z</cp:lastPrinted>
  <dcterms:created xsi:type="dcterms:W3CDTF">2013-09-11T11:00:21Z</dcterms:created>
  <dcterms:modified xsi:type="dcterms:W3CDTF">2020-12-21T19:30:48Z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Prilog_1._Model prijedloga financijskog plana proračunskog korisnika proračuna.xls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